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Grupy\DH\3_Środki zagraniczne\4_FENIKS_2021-2027\4. Nabory\FENX.02.04_ZNI\Ostateczny Wniosek na Zarząd\4 Wysłana do MKiŚ po porawkach\"/>
    </mc:Choice>
  </mc:AlternateContent>
  <xr:revisionPtr revIDLastSave="0" documentId="13_ncr:1_{92D5F875-19C4-48F5-BFB6-F8F332434C8D}" xr6:coauthVersionLast="47" xr6:coauthVersionMax="47" xr10:uidLastSave="{00000000-0000-0000-0000-000000000000}"/>
  <bookViews>
    <workbookView xWindow="-19320" yWindow="3735" windowWidth="19440" windowHeight="15000" firstSheet="5" activeTab="6"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 horyzont. rank." sheetId="5" r:id="rId5"/>
    <sheet name="etap II oceny - specyfik. rank." sheetId="6" r:id="rId6"/>
    <sheet name="Etap II oceny -horyzont. oblig." sheetId="1" r:id="rId7"/>
    <sheet name="robocze" sheetId="2" r:id="rId8"/>
  </sheets>
  <definedNames>
    <definedName name="_xlnm.Print_Area" localSheetId="4">'etap II oceny - horyzont. rank.'!$B$2:$I$31</definedName>
    <definedName name="_xlnm.Print_Area" localSheetId="5">'etap II oceny - specyfik. rank.'!$B$2:$J$60</definedName>
    <definedName name="_xlnm.Print_Area" localSheetId="6">'Etap II oceny -horyzont. oblig.'!$B$2:$H$71</definedName>
    <definedName name="_xlnm.Print_Area" localSheetId="0">'I etap oceny strona tytułowa'!$B$2:$H$13</definedName>
    <definedName name="_xlnm.Print_Area" localSheetId="3">'II etap oceny strona tytułow'!$B$2:$H$23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1" l="1"/>
  <c r="G20" i="1"/>
  <c r="G8" i="1"/>
  <c r="D5" i="1"/>
  <c r="D4" i="1"/>
  <c r="D3" i="1"/>
  <c r="D5" i="6"/>
  <c r="D4" i="6"/>
  <c r="D3" i="6"/>
  <c r="D4" i="5"/>
  <c r="D5" i="5"/>
  <c r="D3" i="5"/>
  <c r="H16" i="3"/>
  <c r="H17" i="8"/>
  <c r="G16" i="8"/>
  <c r="I60" i="6"/>
  <c r="H37" i="6"/>
  <c r="H13" i="6"/>
  <c r="H52" i="6"/>
  <c r="H45" i="6"/>
  <c r="H40" i="6"/>
  <c r="H31" i="6"/>
  <c r="I31" i="6"/>
  <c r="I11" i="6"/>
  <c r="G25" i="4"/>
  <c r="G23" i="4"/>
  <c r="G18" i="4"/>
  <c r="G16" i="4"/>
  <c r="G14" i="4"/>
  <c r="G8" i="4"/>
  <c r="G12" i="4"/>
  <c r="G10" i="4"/>
  <c r="G60" i="7"/>
  <c r="G53" i="7"/>
  <c r="G42" i="7"/>
  <c r="G35" i="7"/>
  <c r="G30" i="7"/>
  <c r="G22" i="7"/>
  <c r="G15" i="7"/>
  <c r="G8" i="7"/>
  <c r="D5" i="7"/>
  <c r="D4" i="7"/>
  <c r="D3" i="7"/>
  <c r="H60" i="6" l="1"/>
  <c r="G59" i="1"/>
  <c r="G44" i="1"/>
  <c r="H31" i="5" l="1"/>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B55308C-54AC-4B8D-BC48-64DD4E2590A9}">
      <text>
        <r>
          <rPr>
            <sz val="9"/>
            <color indexed="81"/>
            <rFont val="Tahoma"/>
            <family val="2"/>
            <charset val="238"/>
          </rPr>
          <t>Kryterium sprawdzane na podstawie treści WOD i Załączników</t>
        </r>
      </text>
    </comment>
    <comment ref="H15" authorId="0" shapeId="0" xr:uid="{48EFB0D0-AF6D-440A-B597-61798ACAA431}">
      <text>
        <r>
          <rPr>
            <sz val="9"/>
            <color indexed="81"/>
            <rFont val="Tahoma"/>
            <family val="2"/>
            <charset val="238"/>
          </rPr>
          <t>Kryterium sprawdzane na podstawie Załącznika nr 11 do WOD - punkt 1.</t>
        </r>
      </text>
    </comment>
    <comment ref="H18" authorId="0" shapeId="0" xr:uid="{A1F99632-B2CC-4B7F-8F7B-DF9A142F0225}">
      <text>
        <r>
          <rPr>
            <sz val="9"/>
            <color indexed="81"/>
            <rFont val="Tahoma"/>
            <family val="2"/>
            <charset val="238"/>
          </rPr>
          <t>Kryterium sprawdzane na podstawie Załącznika nr 2 do WOD.</t>
        </r>
      </text>
    </comment>
    <comment ref="H20" authorId="0" shapeId="0" xr:uid="{EFD0626A-DAF9-4E5D-BEFB-3584BB25FDCB}">
      <text>
        <r>
          <rPr>
            <sz val="9"/>
            <color indexed="81"/>
            <rFont val="Tahoma"/>
            <family val="2"/>
            <charset val="238"/>
          </rPr>
          <t>Kryterium sprawdzane na podstawie innformacji podanych w części I WOD (komponent 0023) oraz Załącznika 10 do WOD</t>
        </r>
      </text>
    </comment>
    <comment ref="H22" authorId="0" shapeId="0" xr:uid="{29985BA1-D5E6-42D3-9799-6DD496332E28}">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F66B6DDB-24D7-46CD-880F-20C28603D2F4}">
      <text>
        <r>
          <rPr>
            <sz val="9"/>
            <color indexed="81"/>
            <rFont val="Tahoma"/>
            <family val="2"/>
            <charset val="238"/>
          </rPr>
          <t>Weryfikacja spełnienia kryterium odbywa się na podstawie oświadczeń wnioskodawcy w załączniku nr 10 do WOD.</t>
        </r>
      </text>
    </comment>
    <comment ref="H35" authorId="0" shapeId="0" xr:uid="{AF94E990-F7F5-49FB-A0E7-1CFCBE833346}">
      <text>
        <r>
          <rPr>
            <sz val="9"/>
            <color indexed="81"/>
            <rFont val="Tahoma"/>
            <family val="2"/>
            <charset val="238"/>
          </rPr>
          <t xml:space="preserve">Kryterium sprawdzane na podstawie odpowiedzi udzielonych w części I WoD (komponenty nr 0017-0020) oraz aplikacji SKANER </t>
        </r>
      </text>
    </comment>
    <comment ref="H42" authorId="0" shapeId="0" xr:uid="{250E1E19-9365-4DFC-9831-087DA89CF279}">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55983EEA-F833-4D8F-8A4C-CAEA2EA7D6DA}">
      <text>
        <r>
          <rPr>
            <sz val="9"/>
            <color indexed="81"/>
            <rFont val="Tahoma"/>
            <family val="2"/>
            <charset val="238"/>
          </rPr>
          <t>Kryterium sprawdzane na podstawie treści WOD - część E i F</t>
        </r>
      </text>
    </comment>
    <comment ref="H60" authorId="0" shapeId="0" xr:uid="{371CC086-3FEE-4A4F-A7EB-01B44A099E3F}">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5182DBD-1D7C-4871-B627-7988C130AAA9}">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28FE401E-B70F-417A-848B-593B5B5D16CF}">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3000000}">
      <text>
        <r>
          <rPr>
            <sz val="9"/>
            <color indexed="81"/>
            <rFont val="Tahoma"/>
            <family val="2"/>
            <charset val="238"/>
          </rPr>
          <t>Weryfikowane na podstawie załącznika nr 8 do Regulaminu wyboru projektów.</t>
        </r>
      </text>
    </comment>
    <comment ref="H12"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4" authorId="1" shapeId="0" xr:uid="{F84EB767-5AD5-443C-8E76-72263B619F54}">
      <text>
        <r>
          <rPr>
            <sz val="9"/>
            <color indexed="81"/>
            <rFont val="Tahoma"/>
            <family val="2"/>
            <charset val="238"/>
          </rPr>
          <t>Kryterium weryfikowane na podstawie informacji zawartych w części I WOD (komponent 0022) oraz załącznika nr 12 pkt A i B do WOD.</t>
        </r>
      </text>
    </comment>
    <comment ref="H16" authorId="1" shapeId="0" xr:uid="{A4C80CEC-BD7D-4F08-8A66-D32344994963}">
      <text>
        <r>
          <rPr>
            <sz val="9"/>
            <color indexed="81"/>
            <rFont val="Tahoma"/>
            <family val="2"/>
            <charset val="238"/>
          </rPr>
          <t>Kryterium weryfikowane na podstawie informacji zawartych w części I WOD (komponent 0022) oraz załącznika nr 12 pkt A i B do WOD.</t>
        </r>
      </text>
    </comment>
    <comment ref="H18" authorId="1" shapeId="0" xr:uid="{49858939-EDB2-45AF-962F-85A3BC39AB2C}">
      <text>
        <r>
          <rPr>
            <sz val="9"/>
            <color indexed="81"/>
            <rFont val="Tahoma"/>
            <family val="2"/>
            <charset val="238"/>
          </rPr>
          <t>Kryterium weryfikowane na podstawie informacji zawartych w części I WOD (komponent 0022) oraz załącznika nr 12 pkt A i B do WOD.</t>
        </r>
      </text>
    </comment>
    <comment ref="H23" authorId="1" shapeId="0" xr:uid="{34C210C2-DC1F-4B95-B044-F045E1F8A590}">
      <text>
        <r>
          <rPr>
            <sz val="9"/>
            <color indexed="81"/>
            <rFont val="Tahoma"/>
            <family val="2"/>
            <charset val="238"/>
          </rPr>
          <t>Kryterium weryfikowane na podstawie informacji zawartych w części I WOD (komponent 0022) oraz załącznika nr 12 pkt A i B do WOD.</t>
        </r>
      </text>
    </comment>
    <comment ref="H25" authorId="1" shapeId="0" xr:uid="{4072A974-A683-4756-91E1-5E68F1BF298A}">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5000000}">
      <text>
        <r>
          <rPr>
            <sz val="9"/>
            <color indexed="81"/>
            <rFont val="Tahoma"/>
            <family val="2"/>
            <charset val="238"/>
          </rPr>
          <t>Kryterium weryfikowane na podstawie załącznika nr 12 pkt. C do WOD</t>
        </r>
      </text>
    </comment>
  </commentList>
</comments>
</file>

<file path=xl/sharedStrings.xml><?xml version="1.0" encoding="utf-8"?>
<sst xmlns="http://schemas.openxmlformats.org/spreadsheetml/2006/main" count="651" uniqueCount="359">
  <si>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</si>
  <si>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</si>
  <si>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</si>
  <si>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</si>
  <si>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</si>
  <si>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</si>
  <si>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</si>
  <si>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</si>
  <si>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</si>
  <si>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</si>
  <si>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</si>
  <si>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</si>
  <si>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</si>
  <si>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</si>
  <si>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</si>
  <si>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</si>
  <si>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</si>
  <si>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</si>
  <si>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</si>
  <si>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</si>
  <si>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</si>
  <si>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</si>
  <si>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</si>
  <si>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</si>
  <si>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</si>
  <si>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</si>
  <si>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</si>
  <si>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</si>
  <si>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</si>
  <si>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</si>
  <si>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</si>
  <si>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</si>
  <si>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</si>
  <si>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</si>
  <si>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</si>
  <si>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</si>
  <si>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</si>
  <si>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</si>
  <si>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</si>
  <si>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</si>
  <si>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</si>
  <si>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</si>
  <si>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</si>
  <si>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</si>
  <si>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</si>
  <si>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</si>
  <si>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</si>
  <si>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</si>
  <si>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</si>
  <si>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</si>
  <si>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</si>
  <si>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</si>
  <si>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</si>
  <si>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</si>
  <si>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</si>
  <si>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</si>
  <si>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</si>
  <si>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</si>
  <si>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</si>
  <si>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</si>
  <si>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</si>
  <si>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</si>
  <si>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</si>
  <si>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</si>
  <si>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</si>
  <si>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</si>
  <si>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</si>
  <si>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</si>
  <si>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</si>
  <si>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</si>
  <si>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</si>
  <si>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</si>
  <si>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</si>
  <si>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</si>
  <si>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</si>
  <si>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</si>
  <si>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</si>
  <si>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</si>
  <si>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</si>
  <si>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</si>
  <si>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</si>
  <si>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</si>
  <si>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</si>
  <si>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</si>
  <si>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</si>
  <si>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</si>
  <si>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</si>
  <si>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</si>
  <si>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</si>
  <si>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</si>
  <si>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</si>
  <si>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</si>
  <si>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</si>
  <si>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</si>
  <si>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</si>
  <si>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</si>
  <si>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</si>
  <si>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</si>
  <si>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</si>
  <si>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</si>
  <si>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</si>
  <si>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</si>
  <si>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</si>
  <si>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</si>
  <si>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</si>
  <si>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</si>
  <si>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</si>
  <si>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</si>
  <si>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</si>
  <si>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</si>
  <si>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</si>
  <si>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</si>
  <si>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</si>
  <si>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</si>
  <si>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</si>
  <si>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</si>
  <si>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</si>
  <si>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</si>
  <si>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</si>
  <si>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</si>
  <si>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</si>
  <si>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</si>
  <si>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</si>
  <si>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</si>
  <si>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</si>
  <si>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</si>
  <si>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</si>
  <si>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</si>
  <si>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</si>
  <si>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</si>
  <si>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</si>
  <si>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</si>
  <si>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</si>
  <si>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</si>
  <si>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</si>
  <si>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</si>
  <si>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</si>
  <si>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</si>
  <si>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</si>
  <si>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</si>
  <si>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</si>
  <si>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</si>
  <si>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</si>
  <si>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</si>
  <si>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</si>
  <si>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</si>
  <si>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</si>
  <si>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</si>
  <si>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</si>
  <si>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</si>
  <si>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</si>
  <si>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</si>
  <si>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</si>
  <si>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</si>
  <si>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</si>
  <si>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</si>
  <si>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</si>
  <si>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</si>
  <si>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</si>
  <si>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</si>
  <si>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</si>
  <si>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</si>
  <si>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</si>
  <si>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</si>
  <si>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</si>
  <si>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</si>
  <si>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</si>
  <si>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</si>
  <si>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</si>
  <si>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</si>
  <si>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</si>
  <si>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</si>
  <si>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</si>
  <si>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</si>
  <si>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</si>
  <si>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</si>
  <si>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</si>
  <si>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</si>
  <si>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</si>
  <si>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</si>
  <si>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</si>
  <si>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</si>
  <si>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</si>
  <si>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</si>
  <si>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</si>
  <si>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</si>
  <si>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</si>
  <si>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</si>
  <si>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</si>
  <si>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</si>
  <si>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</si>
  <si>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</si>
  <si>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</si>
  <si>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</si>
  <si>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</si>
  <si>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</si>
  <si>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</si>
  <si>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</si>
  <si>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</si>
  <si>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</si>
  <si>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</si>
  <si>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</si>
  <si>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</si>
  <si>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</si>
  <si>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</si>
  <si>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</si>
  <si>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</si>
  <si>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</si>
  <si>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</si>
  <si>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</si>
  <si>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</si>
  <si>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</si>
  <si>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</si>
  <si>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</si>
  <si>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</si>
  <si>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</si>
  <si>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</si>
  <si>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</si>
  <si>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</si>
  <si>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</si>
  <si>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</si>
  <si>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</si>
  <si>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</si>
  <si>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</si>
  <si>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</si>
  <si>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</si>
  <si>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</si>
  <si>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</si>
  <si>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</si>
  <si>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</si>
  <si>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</si>
  <si>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</si>
  <si>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</si>
  <si>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</si>
  <si>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</si>
  <si>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</si>
  <si>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</si>
  <si>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</si>
  <si>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</si>
  <si>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</si>
  <si>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</si>
  <si>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</si>
  <si>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</si>
  <si>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</si>
  <si>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</si>
  <si>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</si>
  <si>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</si>
  <si>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</si>
  <si>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</si>
  <si>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</si>
  <si>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</si>
  <si>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</si>
  <si>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</si>
  <si>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</si>
  <si>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</si>
  <si>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</si>
  <si>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</si>
  <si>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</si>
  <si>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</si>
  <si>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</si>
  <si>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</si>
  <si>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</si>
  <si>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</si>
  <si>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</si>
  <si>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</si>
  <si>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</si>
  <si>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</si>
  <si>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</si>
  <si>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</si>
  <si>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</si>
  <si>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</si>
  <si>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</si>
  <si>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</si>
  <si>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</si>
  <si>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</si>
  <si>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</si>
  <si>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</si>
  <si>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</si>
  <si>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Czy projekt jest rekomendowany do II etapu oceny?</t>
  </si>
  <si>
    <t>Czy projekt jest rekomendowany do dofinansowania?</t>
  </si>
  <si>
    <t>Projekt rekomendowany do II etapu oceny</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</si>
  <si>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</si>
  <si>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</si>
  <si>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</si>
  <si>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</si>
  <si>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</si>
  <si>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</si>
  <si>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</si>
  <si>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</si>
  <si>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</si>
  <si>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 xml:space="preserve">Kryterium jest uważane za spełnione jeśli wniosek o dofinansowanie otrzyma ocenę „TAK” w zakresie kryteriów abligatoryjnych horyzontalnych. </t>
  </si>
  <si>
    <t>2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t>
  </si>
  <si>
    <t>Nr. Kryterium</t>
  </si>
  <si>
    <r>
      <t xml:space="preserve">a) własność gruntów </t>
    </r>
    <r>
      <rPr>
        <b/>
        <sz val="9"/>
        <color rgb="FFFF0000"/>
        <rFont val="Calibri"/>
        <family val="2"/>
        <charset val="238"/>
        <scheme val="minor"/>
      </rPr>
      <t>(łącznie 2 pkt):</t>
    </r>
    <r>
      <rPr>
        <sz val="9"/>
        <color theme="1"/>
        <rFont val="Calibri"/>
        <family val="2"/>
        <charset val="238"/>
        <scheme val="minor"/>
      </rPr>
      <t xml:space="preserve">
2 p. – uregulowana w 100 % (dla projektów punktowych lub obszarowych)
lub
2 p. – uregulowana w 50 % (dla projektów liniowych).</t>
    </r>
  </si>
  <si>
    <t>W celu uzyskania pozytywnej oceny wymagane jest uzyskanie min. 45 punktów.</t>
  </si>
  <si>
    <t>Czy przedstawiono aktualną oraz przewidywaną po zakończeniu realizacji projektu formę prawną, strukturę własności oraz eksploatacji majątku na terenie objętym projektem i czy potwierdzają one możliwość utrzymania trwałości projektu?</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</si>
  <si>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</si>
  <si>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</si>
  <si>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</si>
  <si>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</si>
  <si>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</si>
  <si>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</si>
  <si>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</si>
  <si>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12.1</t>
  </si>
  <si>
    <t>12.2</t>
  </si>
  <si>
    <t>12.3</t>
  </si>
  <si>
    <t>12.4</t>
  </si>
  <si>
    <t>12.5</t>
  </si>
  <si>
    <t>12.6</t>
  </si>
  <si>
    <t>12.7</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</si>
  <si>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</si>
  <si>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</si>
  <si>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</si>
  <si>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16.1</t>
  </si>
  <si>
    <t>16.2</t>
  </si>
  <si>
    <t>16.3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</si>
  <si>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</si>
  <si>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</si>
  <si>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</si>
  <si>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17.1</t>
  </si>
  <si>
    <t>17.2</t>
  </si>
  <si>
    <t>Ocena techniczna</t>
  </si>
  <si>
    <t>ocena techniczna</t>
  </si>
  <si>
    <t>ocena finansowa</t>
  </si>
  <si>
    <t>Czy cele i zakres projektu wynikają z opisu stanu istniejącego oraz zidentyfikowanych niedoborów?</t>
  </si>
  <si>
    <t>Czy we wniosku w sposób dostateczny określono docelowy zakres rzeczowy, cele oraz efekty projektu (w tym określono wymagane parametry potwierdzające spełnienie wymogów prawa)?</t>
  </si>
  <si>
    <t>Czy należycie opisano rozważane warianty realizacji inwestycji?</t>
  </si>
  <si>
    <t>Czy dokonano porównania rozważanych wariantów w oparciu o kryteria techniczne, finansowe, instytucjonalne oraz środowiskowe, (uwzględniając także wpływ oraz odporność na zmianę klimatu i zagrożenia związane z klęskami żywiołowymi)?</t>
  </si>
  <si>
    <t>Czy z analizy opcji wynika, że projekt jest najkorzystniejszym możliwym wariantem realizacji przedsięwzięcia?</t>
  </si>
  <si>
    <t>Czy w przypadku, gdy projekt jest etapem większego przedsięwzięcia wykazano, że jest on technicznie i finansowo niezależny oraz cechuje się własną efektywnością?</t>
  </si>
  <si>
    <t xml:space="preserve">Czy w przypadku, gdy nie dokonano analizy opcji, uzasadniono, że nie istnieje więcej niż jedno rozwiązanie inwestycyjne? </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</si>
  <si>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</si>
  <si>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</si>
  <si>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12.8</t>
  </si>
  <si>
    <t>12.9</t>
  </si>
  <si>
    <t>12.10</t>
  </si>
  <si>
    <t>12.11</t>
  </si>
  <si>
    <t>12.12</t>
  </si>
  <si>
    <t>12.13</t>
  </si>
  <si>
    <t>12.14</t>
  </si>
  <si>
    <t>12.15</t>
  </si>
  <si>
    <t>12.16</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</si>
  <si>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7 do Wniosku o dofinansowanie)?</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</si>
  <si>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</si>
  <si>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</si>
  <si>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18.7</t>
  </si>
  <si>
    <t>18.8</t>
  </si>
  <si>
    <t>oos</t>
  </si>
  <si>
    <t>Czy dofinansowanie projektu wiąże się z przyznaniem pomocy publicznej w rozumieniu art. 107 ust.  1 Traktatu o funkcjonowaniu Unii Europejskiej?</t>
  </si>
  <si>
    <t>6.2</t>
  </si>
  <si>
    <t xml:space="preserve">Jeśli w pkt 6.1. zaznaczono TAK, czy wykazano dopuszczalność dofinansowania z przepisami regulującymi udzielanie pomocy publicznej? </t>
  </si>
  <si>
    <t>6.3</t>
  </si>
  <si>
    <t>Jeżeli w pkt 6.1 zaznaczono NIE, czy przedstawiono uzasadnienie, że dofinansowanie projektu nie stanowi pomocy publicznej.</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</si>
  <si>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</si>
  <si>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</si>
  <si>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</si>
  <si>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FENX.02.04-IW.01-002/23</t>
  </si>
  <si>
    <t>FENX.02.04-00.00.01-xxxxx/xx</t>
  </si>
  <si>
    <t>17.3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</si>
</sst>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b/>
      <i/>
      <sz val="11"/>
      <name val="Calibri"/>
      <family val="2"/>
      <charset val="238"/>
      <scheme val="minor"/>
    </font>
    <font>
      <b/>
      <sz val="11"/>
      <name val="Calibri"/>
      <family val="2"/>
      <charset val="238"/>
      <scheme val="minor"/>
    </font>
    <font>
      <sz val="10"/>
      <name val="Calibri"/>
      <family val="2"/>
      <charset val="238"/>
      <scheme val="minor"/>
    </font>
    <font>
      <i/>
      <sz val="9"/>
      <name val="Calibri"/>
      <family val="2"/>
      <charset val="238"/>
      <scheme val="minor"/>
    </font>
    <font>
      <i/>
      <sz val="11"/>
      <name val="Calibri"/>
      <family val="2"/>
      <charset val="238"/>
      <scheme val="minor"/>
    </font>
    <font>
      <b/>
      <sz val="14"/>
      <name val="Arial"/>
      <family val="2"/>
      <charset val="238"/>
    </font>
    <font>
      <b/>
      <sz val="12"/>
      <name val="Arial"/>
      <family val="2"/>
      <charset val="238"/>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43" fontId="12" fillId="0" borderId="0" applyFont="0" applyFill="0" applyBorder="0" applyAlignment="0" applyProtection="0"/>
  </cellStyleXfs>
  <cellXfs count="386">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0" fillId="0" borderId="48" xfId="0" applyBorder="1"/>
    <xf numFmtId="0" fontId="25" fillId="0" borderId="3" xfId="0" applyFont="1" applyBorder="1" applyAlignment="1">
      <alignment horizontal="center" vertical="center" wrapText="1"/>
    </xf>
    <xf numFmtId="0" fontId="25" fillId="0" borderId="29" xfId="0" applyFont="1" applyBorder="1"/>
    <xf numFmtId="0" fontId="25"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7" fillId="0" borderId="10" xfId="0" applyFont="1" applyBorder="1" applyAlignment="1">
      <alignment horizontal="left" vertical="top" wrapText="1"/>
    </xf>
    <xf numFmtId="0" fontId="27"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9" fillId="0" borderId="3" xfId="0" applyFont="1" applyBorder="1" applyAlignment="1">
      <alignment horizontal="center" vertical="center" wrapText="1"/>
    </xf>
    <xf numFmtId="0" fontId="29"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8" fillId="6" borderId="10" xfId="0" applyFont="1" applyFill="1" applyBorder="1" applyAlignment="1">
      <alignment horizontal="center" vertical="center" wrapText="1"/>
    </xf>
    <xf numFmtId="0" fontId="1" fillId="5" borderId="32" xfId="0" applyFont="1" applyFill="1" applyBorder="1" applyAlignment="1">
      <alignment horizontal="center" vertical="center" wrapText="1"/>
    </xf>
    <xf numFmtId="0" fontId="30" fillId="5" borderId="32" xfId="0" applyFont="1" applyFill="1" applyBorder="1" applyAlignment="1">
      <alignment horizontal="center" vertical="center"/>
    </xf>
    <xf numFmtId="0" fontId="10" fillId="5" borderId="37" xfId="0" applyFont="1" applyFill="1" applyBorder="1" applyAlignment="1">
      <alignment horizontal="center" vertical="center"/>
    </xf>
    <xf numFmtId="0" fontId="10" fillId="5" borderId="33" xfId="0" applyFont="1" applyFill="1" applyBorder="1" applyAlignment="1">
      <alignment horizontal="center" vertical="center"/>
    </xf>
    <xf numFmtId="0" fontId="10" fillId="5" borderId="36" xfId="0" applyFont="1" applyFill="1" applyBorder="1" applyAlignment="1">
      <alignment horizontal="center" vertical="center"/>
    </xf>
    <xf numFmtId="0" fontId="10" fillId="5" borderId="49" xfId="0" applyFont="1" applyFill="1" applyBorder="1" applyAlignment="1">
      <alignment horizontal="center" vertical="center"/>
    </xf>
    <xf numFmtId="0" fontId="30" fillId="5" borderId="45" xfId="0" applyFont="1" applyFill="1" applyBorder="1" applyAlignment="1">
      <alignment horizontal="center" vertical="center"/>
    </xf>
    <xf numFmtId="0" fontId="31" fillId="5" borderId="60" xfId="0" applyFont="1" applyFill="1" applyBorder="1" applyAlignment="1">
      <alignment vertical="center"/>
    </xf>
    <xf numFmtId="0" fontId="31" fillId="5" borderId="60" xfId="0" applyFont="1" applyFill="1" applyBorder="1" applyAlignment="1">
      <alignment horizontal="center" vertical="center"/>
    </xf>
    <xf numFmtId="0" fontId="31" fillId="5" borderId="32" xfId="0" applyFont="1" applyFill="1" applyBorder="1" applyAlignment="1">
      <alignment horizontal="center" vertical="center"/>
    </xf>
    <xf numFmtId="0" fontId="10" fillId="5" borderId="40" xfId="0" applyFont="1" applyFill="1" applyBorder="1" applyAlignment="1">
      <alignment horizontal="center" vertical="center"/>
    </xf>
    <xf numFmtId="0" fontId="30" fillId="5" borderId="36" xfId="0" applyFont="1" applyFill="1" applyBorder="1" applyAlignment="1">
      <alignment horizontal="center" vertical="center"/>
    </xf>
    <xf numFmtId="0" fontId="33" fillId="5" borderId="37" xfId="0" applyFont="1" applyFill="1" applyBorder="1" applyAlignment="1">
      <alignment horizontal="center" vertical="center"/>
    </xf>
    <xf numFmtId="0" fontId="33" fillId="5" borderId="33" xfId="0" applyFont="1" applyFill="1" applyBorder="1" applyAlignment="1">
      <alignment horizontal="center" vertical="center"/>
    </xf>
    <xf numFmtId="0" fontId="34" fillId="5" borderId="37" xfId="0" applyFont="1" applyFill="1" applyBorder="1" applyAlignment="1">
      <alignment horizontal="center" vertical="center"/>
    </xf>
    <xf numFmtId="0" fontId="34" fillId="5" borderId="33" xfId="0" applyFont="1" applyFill="1" applyBorder="1" applyAlignment="1">
      <alignment horizontal="center" vertical="center"/>
    </xf>
    <xf numFmtId="0" fontId="25" fillId="0" borderId="0" xfId="0" applyFont="1"/>
    <xf numFmtId="0" fontId="31" fillId="5" borderId="45" xfId="0" applyFont="1" applyFill="1" applyBorder="1" applyAlignment="1">
      <alignment horizontal="center" vertical="center" wrapText="1"/>
    </xf>
    <xf numFmtId="0" fontId="31" fillId="5" borderId="34" xfId="0" applyFont="1" applyFill="1" applyBorder="1" applyAlignment="1">
      <alignment horizontal="center" vertical="center" wrapText="1"/>
    </xf>
    <xf numFmtId="0" fontId="19" fillId="5" borderId="46" xfId="0" applyFont="1" applyFill="1" applyBorder="1" applyAlignment="1">
      <alignment horizontal="center" vertical="center"/>
    </xf>
    <xf numFmtId="0" fontId="25" fillId="6" borderId="30" xfId="0" applyFont="1" applyFill="1" applyBorder="1" applyAlignment="1">
      <alignment horizontal="center" vertical="center"/>
    </xf>
    <xf numFmtId="0" fontId="31" fillId="6" borderId="39" xfId="0" applyFont="1" applyFill="1" applyBorder="1" applyAlignment="1">
      <alignment vertical="center" wrapText="1"/>
    </xf>
    <xf numFmtId="0" fontId="25" fillId="0" borderId="10" xfId="0" applyFont="1" applyBorder="1" applyAlignment="1">
      <alignment horizontal="center" vertical="center"/>
    </xf>
    <xf numFmtId="0" fontId="25" fillId="0" borderId="29" xfId="0" applyFont="1" applyBorder="1" applyAlignment="1">
      <alignment vertical="center"/>
    </xf>
    <xf numFmtId="0" fontId="25" fillId="0" borderId="25" xfId="0" applyFont="1" applyBorder="1" applyAlignment="1">
      <alignment horizontal="center" vertical="center"/>
    </xf>
    <xf numFmtId="0" fontId="25" fillId="0" borderId="26" xfId="0" applyFont="1" applyBorder="1" applyAlignment="1">
      <alignment vertical="center"/>
    </xf>
    <xf numFmtId="0" fontId="25" fillId="0" borderId="14" xfId="0" applyFont="1" applyBorder="1" applyAlignment="1">
      <alignment horizontal="center" vertical="center"/>
    </xf>
    <xf numFmtId="0" fontId="31" fillId="6" borderId="48" xfId="0" applyFont="1" applyFill="1" applyBorder="1" applyAlignment="1">
      <alignment horizontal="center" vertical="center" wrapText="1"/>
    </xf>
    <xf numFmtId="0" fontId="10" fillId="0" borderId="0" xfId="0" applyFont="1" applyAlignment="1">
      <alignment vertical="top" wrapText="1"/>
    </xf>
    <xf numFmtId="0" fontId="31" fillId="6" borderId="31" xfId="0" applyFont="1" applyFill="1" applyBorder="1" applyAlignment="1">
      <alignment horizontal="center" vertical="center" wrapText="1"/>
    </xf>
    <xf numFmtId="0" fontId="10" fillId="0" borderId="10" xfId="0" applyFont="1" applyBorder="1" applyAlignment="1">
      <alignment horizontal="center" vertical="center"/>
    </xf>
    <xf numFmtId="0" fontId="31" fillId="6" borderId="29" xfId="0" applyFont="1" applyFill="1" applyBorder="1" applyAlignment="1">
      <alignment horizontal="center" vertical="center" wrapText="1"/>
    </xf>
    <xf numFmtId="0" fontId="10" fillId="0" borderId="12" xfId="0" applyFont="1" applyBorder="1" applyAlignment="1">
      <alignment horizontal="center" vertical="center"/>
    </xf>
    <xf numFmtId="0" fontId="31" fillId="6" borderId="41" xfId="0" applyFont="1" applyFill="1" applyBorder="1" applyAlignment="1">
      <alignment horizontal="center" vertical="center" wrapText="1"/>
    </xf>
    <xf numFmtId="0" fontId="10" fillId="0" borderId="25" xfId="0" applyFont="1" applyBorder="1" applyAlignment="1">
      <alignment horizontal="center" vertical="center"/>
    </xf>
    <xf numFmtId="0" fontId="31" fillId="6" borderId="26" xfId="0" applyFont="1" applyFill="1" applyBorder="1" applyAlignment="1">
      <alignment horizontal="center" vertical="center" wrapText="1"/>
    </xf>
    <xf numFmtId="0" fontId="25" fillId="0" borderId="27" xfId="0" applyFont="1" applyBorder="1"/>
    <xf numFmtId="0" fontId="25" fillId="6" borderId="15" xfId="0" applyFont="1" applyFill="1" applyBorder="1" applyAlignment="1">
      <alignment horizontal="center" vertical="center"/>
    </xf>
    <xf numFmtId="0" fontId="31" fillId="6" borderId="50" xfId="0" applyFont="1" applyFill="1" applyBorder="1" applyAlignment="1">
      <alignment vertical="center" wrapText="1"/>
    </xf>
    <xf numFmtId="0" fontId="25" fillId="0" borderId="22" xfId="0" applyFont="1" applyBorder="1"/>
    <xf numFmtId="0" fontId="25" fillId="0" borderId="23" xfId="0" applyFont="1" applyBorder="1"/>
    <xf numFmtId="0" fontId="31" fillId="6" borderId="47" xfId="0" applyFont="1" applyFill="1" applyBorder="1" applyAlignment="1">
      <alignment horizontal="center" vertical="center" wrapText="1"/>
    </xf>
    <xf numFmtId="0" fontId="31" fillId="6" borderId="56" xfId="0" applyFont="1" applyFill="1" applyBorder="1" applyAlignment="1">
      <alignment vertical="center" wrapText="1"/>
    </xf>
    <xf numFmtId="0" fontId="25" fillId="5" borderId="37" xfId="0" applyFont="1" applyFill="1" applyBorder="1" applyAlignment="1">
      <alignment horizontal="center" vertical="center"/>
    </xf>
    <xf numFmtId="0" fontId="25" fillId="5" borderId="40" xfId="0" applyFont="1" applyFill="1" applyBorder="1" applyAlignment="1">
      <alignment horizontal="center" vertical="center"/>
    </xf>
    <xf numFmtId="0" fontId="25" fillId="0" borderId="41" xfId="0" applyFont="1" applyBorder="1" applyAlignment="1">
      <alignment vertical="center"/>
    </xf>
    <xf numFmtId="0" fontId="25" fillId="5" borderId="33" xfId="0" applyFont="1" applyFill="1" applyBorder="1" applyAlignment="1">
      <alignment horizontal="center" vertical="center"/>
    </xf>
    <xf numFmtId="0" fontId="10" fillId="0" borderId="10" xfId="0" applyFont="1" applyBorder="1" applyAlignment="1">
      <alignment horizontal="center" vertical="center" wrapText="1"/>
    </xf>
    <xf numFmtId="0" fontId="32" fillId="6" borderId="29"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24" fillId="6" borderId="30" xfId="0" applyFont="1" applyFill="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24" fillId="6" borderId="10" xfId="0" applyFont="1" applyFill="1" applyBorder="1" applyAlignment="1">
      <alignment horizontal="left" vertical="center" wrapText="1"/>
    </xf>
    <xf numFmtId="0" fontId="24" fillId="6" borderId="8" xfId="0" applyFont="1" applyFill="1" applyBorder="1" applyAlignment="1">
      <alignment horizontal="left" vertical="center" wrapText="1"/>
    </xf>
    <xf numFmtId="0" fontId="24" fillId="6" borderId="9"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24"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24" fillId="6" borderId="15" xfId="0" applyFont="1" applyFill="1" applyBorder="1" applyAlignment="1">
      <alignment horizontal="left" vertical="center" wrapText="1"/>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8" xfId="0" applyFont="1" applyFill="1" applyBorder="1" applyAlignment="1">
      <alignment horizontal="center"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24" fillId="6" borderId="57" xfId="0" applyFont="1" applyFill="1" applyBorder="1" applyAlignment="1">
      <alignment horizontal="left" vertical="center" wrapText="1"/>
    </xf>
    <xf numFmtId="0" fontId="24"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8" fillId="0" borderId="19"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34" xfId="0" applyBorder="1" applyAlignment="1">
      <alignment horizontal="center" vertical="center"/>
    </xf>
    <xf numFmtId="0" fontId="24" fillId="6" borderId="11" xfId="0" applyFont="1" applyFill="1" applyBorder="1" applyAlignment="1">
      <alignment horizontal="left" vertical="center" wrapText="1"/>
    </xf>
    <xf numFmtId="0" fontId="10" fillId="0" borderId="21" xfId="0" applyFont="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1" fillId="0" borderId="12" xfId="0" applyFont="1" applyBorder="1" applyAlignment="1">
      <alignment horizontal="left" vertical="center" wrapText="1"/>
    </xf>
    <xf numFmtId="0" fontId="1" fillId="0" borderId="13" xfId="0" applyFont="1" applyBorder="1" applyAlignment="1">
      <alignment horizontal="center" vertical="center"/>
    </xf>
    <xf numFmtId="0" fontId="11" fillId="0" borderId="10" xfId="0" applyFont="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10" fillId="0" borderId="10" xfId="0" applyFont="1" applyBorder="1" applyAlignment="1">
      <alignment horizontal="left" vertical="top" wrapText="1"/>
    </xf>
    <xf numFmtId="0" fontId="0" fillId="5" borderId="60" xfId="0" applyFill="1" applyBorder="1" applyAlignment="1">
      <alignment horizontal="center" vertical="center"/>
    </xf>
    <xf numFmtId="0" fontId="0" fillId="5" borderId="49" xfId="0" applyFill="1" applyBorder="1" applyAlignment="1">
      <alignment horizontal="center" vertical="center"/>
    </xf>
    <xf numFmtId="0" fontId="0" fillId="5" borderId="32" xfId="0" applyFill="1" applyBorder="1" applyAlignment="1">
      <alignment horizontal="center" vertical="center"/>
    </xf>
    <xf numFmtId="0" fontId="0" fillId="5" borderId="40" xfId="0" applyFill="1" applyBorder="1" applyAlignment="1">
      <alignment horizontal="center"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33" xfId="0" applyFill="1" applyBorder="1" applyAlignment="1">
      <alignment horizontal="center" vertical="center"/>
    </xf>
    <xf numFmtId="0" fontId="1" fillId="0" borderId="47" xfId="0" applyFont="1" applyBorder="1" applyAlignment="1">
      <alignment horizontal="center" vertical="top" wrapText="1"/>
    </xf>
    <xf numFmtId="0" fontId="30" fillId="6" borderId="15" xfId="0" applyFont="1" applyFill="1" applyBorder="1" applyAlignment="1">
      <alignment horizontal="left" vertical="center" wrapText="1"/>
    </xf>
    <xf numFmtId="0" fontId="33" fillId="0" borderId="10" xfId="0" applyFont="1" applyBorder="1" applyAlignment="1">
      <alignment horizontal="left" vertical="center" wrapText="1"/>
    </xf>
    <xf numFmtId="0" fontId="33" fillId="0" borderId="25" xfId="0" applyFont="1" applyBorder="1" applyAlignment="1">
      <alignment horizontal="left" vertical="center" wrapText="1"/>
    </xf>
    <xf numFmtId="0" fontId="31" fillId="6" borderId="46" xfId="0" applyFont="1" applyFill="1" applyBorder="1" applyAlignment="1">
      <alignment horizontal="center" vertical="center" wrapText="1"/>
    </xf>
    <xf numFmtId="0" fontId="31" fillId="6" borderId="48" xfId="0" applyFont="1" applyFill="1" applyBorder="1" applyAlignment="1">
      <alignment horizontal="center" vertical="center" wrapText="1"/>
    </xf>
    <xf numFmtId="0" fontId="31" fillId="0" borderId="5" xfId="0" applyFont="1" applyBorder="1" applyAlignment="1">
      <alignment horizontal="center" vertical="center"/>
    </xf>
    <xf numFmtId="0" fontId="31" fillId="0" borderId="42" xfId="0" applyFont="1" applyBorder="1" applyAlignment="1">
      <alignment horizontal="center" vertical="center"/>
    </xf>
    <xf numFmtId="0" fontId="31" fillId="6" borderId="30" xfId="0" applyFont="1" applyFill="1" applyBorder="1" applyAlignment="1">
      <alignment horizontal="left" vertical="center" wrapText="1"/>
    </xf>
    <xf numFmtId="0" fontId="31" fillId="6" borderId="8" xfId="0" applyFont="1" applyFill="1" applyBorder="1" applyAlignment="1">
      <alignment horizontal="left" vertical="center" wrapText="1"/>
    </xf>
    <xf numFmtId="0" fontId="31" fillId="6" borderId="9" xfId="0" applyFont="1" applyFill="1" applyBorder="1" applyAlignment="1">
      <alignment horizontal="left" vertical="center" wrapText="1"/>
    </xf>
    <xf numFmtId="0" fontId="31" fillId="6" borderId="11" xfId="0" applyFont="1" applyFill="1" applyBorder="1" applyAlignment="1">
      <alignment horizontal="left" vertical="center" wrapText="1"/>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17" xfId="0" applyFont="1" applyBorder="1" applyAlignment="1">
      <alignment horizontal="left" vertical="center" wrapText="1"/>
    </xf>
    <xf numFmtId="0" fontId="32" fillId="0" borderId="16" xfId="0" applyFont="1" applyBorder="1" applyAlignment="1">
      <alignment horizontal="left" vertical="center" wrapText="1"/>
    </xf>
    <xf numFmtId="0" fontId="32" fillId="0" borderId="18" xfId="0" applyFont="1" applyBorder="1" applyAlignment="1">
      <alignment horizontal="left" vertical="center" wrapText="1"/>
    </xf>
    <xf numFmtId="0" fontId="34" fillId="5" borderId="36" xfId="0" applyFont="1" applyFill="1" applyBorder="1" applyAlignment="1">
      <alignment horizontal="center" vertical="center"/>
    </xf>
    <xf numFmtId="0" fontId="34" fillId="5" borderId="37" xfId="0" applyFont="1" applyFill="1" applyBorder="1" applyAlignment="1">
      <alignment horizontal="center" vertical="center"/>
    </xf>
    <xf numFmtId="0" fontId="10" fillId="0" borderId="10" xfId="0" applyFont="1" applyBorder="1" applyAlignment="1">
      <alignment horizontal="left" vertical="center" wrapText="1"/>
    </xf>
    <xf numFmtId="0" fontId="30" fillId="6" borderId="57" xfId="0" applyFont="1" applyFill="1" applyBorder="1" applyAlignment="1">
      <alignment horizontal="left" vertical="center" wrapText="1"/>
    </xf>
    <xf numFmtId="0" fontId="30" fillId="6" borderId="4" xfId="0" applyFont="1" applyFill="1" applyBorder="1" applyAlignment="1">
      <alignment horizontal="left" vertical="center" wrapText="1"/>
    </xf>
    <xf numFmtId="0" fontId="30" fillId="6" borderId="61" xfId="0" applyFont="1" applyFill="1" applyBorder="1" applyAlignment="1">
      <alignment horizontal="left" vertical="center" wrapText="1"/>
    </xf>
    <xf numFmtId="0" fontId="30" fillId="6" borderId="8" xfId="0" applyFont="1" applyFill="1" applyBorder="1" applyAlignment="1">
      <alignment horizontal="left" vertical="center" wrapText="1"/>
    </xf>
    <xf numFmtId="0" fontId="30" fillId="6" borderId="9" xfId="0" applyFont="1" applyFill="1" applyBorder="1" applyAlignment="1">
      <alignment horizontal="left" vertical="center" wrapText="1"/>
    </xf>
    <xf numFmtId="0" fontId="30" fillId="6" borderId="11" xfId="0" applyFont="1" applyFill="1" applyBorder="1" applyAlignment="1">
      <alignment horizontal="left" vertical="center" wrapText="1"/>
    </xf>
    <xf numFmtId="0" fontId="25" fillId="0" borderId="34" xfId="0" applyFont="1" applyBorder="1" applyAlignment="1">
      <alignment horizontal="center" vertical="center"/>
    </xf>
    <xf numFmtId="0" fontId="25" fillId="0" borderId="15" xfId="0" applyFont="1" applyBorder="1" applyAlignment="1">
      <alignment horizontal="center" vertical="center"/>
    </xf>
    <xf numFmtId="0" fontId="31" fillId="5" borderId="45" xfId="0" applyFont="1" applyFill="1" applyBorder="1" applyAlignment="1">
      <alignment horizontal="center" vertical="center"/>
    </xf>
    <xf numFmtId="0" fontId="31" fillId="5" borderId="60" xfId="0" applyFont="1" applyFill="1" applyBorder="1" applyAlignment="1">
      <alignment horizontal="center" vertical="center"/>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25" fillId="0" borderId="14" xfId="0" applyFont="1" applyBorder="1" applyAlignment="1">
      <alignment horizontal="center" vertical="center"/>
    </xf>
    <xf numFmtId="0" fontId="32" fillId="0" borderId="62" xfId="0" applyFont="1" applyBorder="1" applyAlignment="1">
      <alignment horizontal="left" wrapText="1"/>
    </xf>
    <xf numFmtId="0" fontId="32" fillId="0" borderId="0" xfId="0" applyFont="1" applyAlignment="1">
      <alignment horizontal="left" wrapText="1"/>
    </xf>
    <xf numFmtId="0" fontId="32" fillId="0" borderId="63" xfId="0" applyFont="1" applyBorder="1" applyAlignment="1">
      <alignment horizontal="left"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25" xfId="0" applyFont="1" applyBorder="1" applyAlignment="1">
      <alignment horizontal="left" vertical="center" wrapText="1"/>
    </xf>
    <xf numFmtId="0" fontId="35" fillId="2" borderId="38" xfId="0" applyFont="1" applyFill="1" applyBorder="1" applyAlignment="1">
      <alignment horizontal="center" vertical="center" wrapText="1"/>
    </xf>
    <xf numFmtId="0" fontId="35" fillId="2" borderId="9" xfId="0" applyFont="1" applyFill="1" applyBorder="1" applyAlignment="1">
      <alignment horizontal="center" vertical="center" wrapText="1"/>
    </xf>
    <xf numFmtId="0" fontId="35" fillId="2" borderId="39" xfId="0" applyFont="1" applyFill="1" applyBorder="1" applyAlignment="1">
      <alignment horizontal="center" vertical="center" wrapText="1"/>
    </xf>
    <xf numFmtId="0" fontId="36" fillId="4" borderId="21" xfId="0" applyFont="1" applyFill="1" applyBorder="1" applyAlignment="1">
      <alignment horizontal="left" vertical="center" wrapText="1"/>
    </xf>
    <xf numFmtId="0" fontId="36" fillId="4" borderId="25" xfId="0" applyFont="1" applyFill="1" applyBorder="1" applyAlignment="1">
      <alignment horizontal="left" vertical="center" wrapText="1"/>
    </xf>
    <xf numFmtId="0" fontId="36" fillId="4" borderId="26" xfId="0" applyFont="1" applyFill="1" applyBorder="1" applyAlignment="1">
      <alignment horizontal="left" vertical="center" wrapText="1"/>
    </xf>
    <xf numFmtId="0" fontId="36" fillId="4" borderId="11" xfId="0" applyFont="1" applyFill="1" applyBorder="1" applyAlignment="1">
      <alignment horizontal="left" vertical="center" wrapText="1"/>
    </xf>
    <xf numFmtId="0" fontId="36" fillId="4" borderId="30" xfId="0" applyFont="1" applyFill="1" applyBorder="1" applyAlignment="1">
      <alignment horizontal="left" vertical="center" wrapText="1"/>
    </xf>
    <xf numFmtId="0" fontId="36" fillId="4" borderId="31" xfId="0" applyFont="1" applyFill="1" applyBorder="1" applyAlignment="1">
      <alignment horizontal="left" vertical="center" wrapText="1"/>
    </xf>
    <xf numFmtId="0" fontId="36" fillId="4" borderId="3" xfId="0" applyFont="1" applyFill="1" applyBorder="1" applyAlignment="1">
      <alignment horizontal="left" vertical="center" wrapText="1"/>
    </xf>
    <xf numFmtId="0" fontId="36" fillId="4" borderId="10" xfId="0" applyFont="1" applyFill="1" applyBorder="1" applyAlignment="1">
      <alignment horizontal="left" vertical="center" wrapText="1"/>
    </xf>
    <xf numFmtId="0" fontId="36" fillId="4" borderId="29" xfId="0" applyFont="1" applyFill="1" applyBorder="1" applyAlignment="1">
      <alignment horizontal="left" vertical="center" wrapText="1"/>
    </xf>
    <xf numFmtId="0" fontId="35" fillId="2" borderId="23" xfId="0" applyFont="1" applyFill="1" applyBorder="1" applyAlignment="1">
      <alignment horizontal="center" vertical="center" wrapText="1"/>
    </xf>
    <xf numFmtId="0" fontId="35" fillId="2" borderId="24" xfId="0" applyFont="1" applyFill="1" applyBorder="1" applyAlignment="1">
      <alignment horizontal="center" vertical="center"/>
    </xf>
    <xf numFmtId="0" fontId="35" fillId="2" borderId="54" xfId="0" applyFont="1" applyFill="1" applyBorder="1" applyAlignment="1">
      <alignment horizontal="center" vertical="center"/>
    </xf>
    <xf numFmtId="0" fontId="33" fillId="0" borderId="19" xfId="0" applyFont="1" applyBorder="1" applyAlignment="1">
      <alignment horizontal="left" vertical="center" wrapText="1"/>
    </xf>
    <xf numFmtId="0" fontId="33" fillId="0" borderId="20" xfId="0" applyFont="1" applyBorder="1" applyAlignment="1">
      <alignment horizontal="left" vertical="center" wrapText="1"/>
    </xf>
    <xf numFmtId="0" fontId="33" fillId="0" borderId="21" xfId="0" applyFont="1" applyBorder="1" applyAlignment="1">
      <alignment horizontal="left" vertical="center" wrapText="1"/>
    </xf>
    <xf numFmtId="0" fontId="25" fillId="0" borderId="10" xfId="0" applyFont="1" applyBorder="1" applyAlignment="1">
      <alignment horizontal="center" vertical="center"/>
    </xf>
    <xf numFmtId="0" fontId="31" fillId="6" borderId="56" xfId="0" applyFont="1" applyFill="1" applyBorder="1" applyAlignment="1">
      <alignment horizontal="center" vertical="center" wrapText="1"/>
    </xf>
    <xf numFmtId="0" fontId="31" fillId="6" borderId="29" xfId="0" applyFont="1" applyFill="1" applyBorder="1" applyAlignment="1">
      <alignment horizontal="center" vertical="center" wrapText="1"/>
    </xf>
    <xf numFmtId="0" fontId="30" fillId="5" borderId="32" xfId="0" applyFont="1" applyFill="1" applyBorder="1" applyAlignment="1">
      <alignment horizontal="center" vertical="center"/>
    </xf>
    <xf numFmtId="0" fontId="30" fillId="5" borderId="33" xfId="0" applyFont="1" applyFill="1" applyBorder="1" applyAlignment="1">
      <alignment horizontal="center" vertical="center"/>
    </xf>
    <xf numFmtId="0" fontId="30" fillId="5" borderId="40" xfId="0" applyFont="1" applyFill="1" applyBorder="1" applyAlignment="1">
      <alignment horizontal="center" vertical="center"/>
    </xf>
    <xf numFmtId="0" fontId="33" fillId="0" borderId="17" xfId="0" applyFont="1" applyBorder="1" applyAlignment="1">
      <alignment horizontal="left" vertical="center" wrapText="1"/>
    </xf>
    <xf numFmtId="0" fontId="33" fillId="0" borderId="16" xfId="0" applyFont="1" applyBorder="1" applyAlignment="1">
      <alignment horizontal="left" vertical="center" wrapText="1"/>
    </xf>
    <xf numFmtId="0" fontId="33" fillId="0" borderId="18" xfId="0" applyFont="1" applyBorder="1" applyAlignment="1">
      <alignment horizontal="left" vertical="center" wrapText="1"/>
    </xf>
    <xf numFmtId="0" fontId="35" fillId="2" borderId="27"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55" xfId="0" applyFont="1" applyFill="1" applyBorder="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25" fillId="0" borderId="35" xfId="0" applyFont="1" applyBorder="1" applyAlignment="1">
      <alignment horizontal="center" vertical="center"/>
    </xf>
    <xf numFmtId="0" fontId="31" fillId="6" borderId="47" xfId="0" applyFont="1" applyFill="1" applyBorder="1" applyAlignment="1">
      <alignment horizontal="center" vertical="center" wrapText="1"/>
    </xf>
    <xf numFmtId="0" fontId="10" fillId="0" borderId="12" xfId="0" applyFont="1" applyBorder="1" applyAlignment="1">
      <alignment horizontal="left" vertical="center" wrapText="1"/>
    </xf>
  </cellXfs>
  <cellStyles count="2">
    <cellStyle name="Dziesiętny" xfId="1" builtinId="3"/>
    <cellStyle name="Normalny" xfId="0" builtinId="0"/>
  </cellStyles>
  <dxfs count="134">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69" t="s">
        <v>0</v>
      </c>
      <c r="C2" s="170"/>
      <c r="D2" s="170"/>
      <c r="E2" s="170"/>
      <c r="F2" s="170"/>
      <c r="G2" s="170"/>
      <c r="H2" s="171"/>
    </row>
    <row r="3" spans="2:8" ht="31.9" customHeight="1" x14ac:dyDescent="0.25">
      <c r="B3" s="155" t="s">
        <v>1</v>
      </c>
      <c r="C3" s="156"/>
      <c r="D3" s="172" t="s">
        <v>157</v>
      </c>
      <c r="E3" s="173"/>
      <c r="F3" s="173"/>
      <c r="G3" s="173"/>
      <c r="H3" s="174"/>
    </row>
    <row r="4" spans="2:8" ht="31.9" customHeight="1" x14ac:dyDescent="0.25">
      <c r="B4" s="145" t="s">
        <v>2</v>
      </c>
      <c r="C4" s="146"/>
      <c r="D4" s="147" t="s">
        <v>158</v>
      </c>
      <c r="E4" s="148"/>
      <c r="F4" s="148"/>
      <c r="G4" s="148"/>
      <c r="H4" s="149"/>
    </row>
    <row r="5" spans="2:8" ht="66" customHeight="1" x14ac:dyDescent="0.25">
      <c r="B5" s="145" t="s">
        <v>3</v>
      </c>
      <c r="C5" s="146"/>
      <c r="D5" s="147" t="s">
        <v>159</v>
      </c>
      <c r="E5" s="148"/>
      <c r="F5" s="148"/>
      <c r="G5" s="148"/>
      <c r="H5" s="149"/>
    </row>
    <row r="6" spans="2:8" ht="31.9" customHeight="1" thickBot="1" x14ac:dyDescent="0.3">
      <c r="B6" s="150" t="s">
        <v>4</v>
      </c>
      <c r="C6" s="151"/>
      <c r="D6" s="175" t="s">
        <v>160</v>
      </c>
      <c r="E6" s="176"/>
      <c r="F6" s="176"/>
      <c r="G6" s="176"/>
      <c r="H6" s="177"/>
    </row>
    <row r="7" spans="2:8" ht="31.9" customHeight="1" x14ac:dyDescent="0.25">
      <c r="B7" s="155" t="s">
        <v>5</v>
      </c>
      <c r="C7" s="156"/>
      <c r="D7" s="172" t="s">
        <v>161</v>
      </c>
      <c r="E7" s="173"/>
      <c r="F7" s="173"/>
      <c r="G7" s="173"/>
      <c r="H7" s="174"/>
    </row>
    <row r="8" spans="2:8" ht="31.9" customHeight="1" x14ac:dyDescent="0.25">
      <c r="B8" s="145" t="s">
        <v>6</v>
      </c>
      <c r="C8" s="146"/>
      <c r="D8" s="147" t="s">
        <v>162</v>
      </c>
      <c r="E8" s="148"/>
      <c r="F8" s="148"/>
      <c r="G8" s="148"/>
      <c r="H8" s="149"/>
    </row>
    <row r="9" spans="2:8" ht="31.9" customHeight="1" x14ac:dyDescent="0.25">
      <c r="B9" s="145" t="s">
        <v>7</v>
      </c>
      <c r="C9" s="146"/>
      <c r="D9" s="147" t="s">
        <v>163</v>
      </c>
      <c r="E9" s="148"/>
      <c r="F9" s="148"/>
      <c r="G9" s="148"/>
      <c r="H9" s="149"/>
    </row>
    <row r="10" spans="2:8" ht="31.9" customHeight="1" thickBot="1" x14ac:dyDescent="0.3">
      <c r="B10" s="150" t="s">
        <v>8</v>
      </c>
      <c r="C10" s="151"/>
      <c r="D10" s="152">
        <v>500000000</v>
      </c>
      <c r="E10" s="153"/>
      <c r="F10" s="153"/>
      <c r="G10" s="153"/>
      <c r="H10" s="154"/>
    </row>
    <row r="11" spans="2:8" ht="31.9" customHeight="1" x14ac:dyDescent="0.25">
      <c r="B11" s="155" t="s">
        <v>9</v>
      </c>
      <c r="C11" s="156"/>
      <c r="D11" s="157">
        <v>45075</v>
      </c>
      <c r="E11" s="158"/>
      <c r="F11" s="158"/>
      <c r="G11" s="158"/>
      <c r="H11" s="159"/>
    </row>
    <row r="12" spans="2:8" ht="31.9" customHeight="1" x14ac:dyDescent="0.25">
      <c r="B12" s="145" t="s">
        <v>10</v>
      </c>
      <c r="C12" s="146"/>
      <c r="D12" s="178">
        <v>45078</v>
      </c>
      <c r="E12" s="179"/>
      <c r="F12" s="179"/>
      <c r="G12" s="179"/>
      <c r="H12" s="180"/>
    </row>
    <row r="13" spans="2:8" ht="31.9" customHeight="1" thickBot="1" x14ac:dyDescent="0.3">
      <c r="B13" s="150" t="s">
        <v>11</v>
      </c>
      <c r="C13" s="151"/>
      <c r="D13" s="181">
        <v>45139</v>
      </c>
      <c r="E13" s="182"/>
      <c r="F13" s="182"/>
      <c r="G13" s="182"/>
      <c r="H13" s="183"/>
    </row>
    <row r="14" spans="2:8" ht="31.9" customHeight="1" thickBot="1" x14ac:dyDescent="0.3">
      <c r="B14" s="162" t="s">
        <v>12</v>
      </c>
      <c r="C14" s="163"/>
      <c r="D14" s="163"/>
      <c r="E14" s="163"/>
      <c r="F14" s="163"/>
      <c r="G14" s="163"/>
      <c r="H14" s="164"/>
    </row>
    <row r="15" spans="2:8" ht="66" customHeight="1" x14ac:dyDescent="0.25">
      <c r="B15" s="165" t="s">
        <v>164</v>
      </c>
      <c r="C15" s="166"/>
      <c r="D15" s="166"/>
      <c r="E15" s="166"/>
      <c r="F15" s="166"/>
      <c r="G15" s="10" t="s">
        <v>13</v>
      </c>
      <c r="H15" s="49" t="s">
        <v>14</v>
      </c>
    </row>
    <row r="16" spans="2:8" ht="45" customHeight="1" thickBot="1" x14ac:dyDescent="0.3">
      <c r="B16" s="160" t="s">
        <v>278</v>
      </c>
      <c r="C16" s="161"/>
      <c r="D16" s="161"/>
      <c r="E16" s="161"/>
      <c r="F16" s="161"/>
      <c r="G16" s="13" t="s">
        <v>13</v>
      </c>
      <c r="H16" s="50" t="str">
        <f>IF(G16="TAK",robocze!B13,robocze!B12)</f>
        <v>Projekt rekomendowany do II etapu oceny</v>
      </c>
    </row>
    <row r="17" spans="2:8" ht="30.6" customHeight="1" x14ac:dyDescent="0.25">
      <c r="B17" s="141" t="s">
        <v>16</v>
      </c>
      <c r="C17" s="142"/>
      <c r="D17" s="140" t="s">
        <v>17</v>
      </c>
      <c r="E17" s="140"/>
      <c r="F17" s="140"/>
      <c r="G17" s="143"/>
      <c r="H17" s="144"/>
    </row>
    <row r="18" spans="2:8" ht="30.6" customHeight="1" x14ac:dyDescent="0.25">
      <c r="B18" s="133"/>
      <c r="C18" s="134"/>
      <c r="D18" s="137" t="s">
        <v>18</v>
      </c>
      <c r="E18" s="137"/>
      <c r="F18" s="137"/>
      <c r="G18" s="129"/>
      <c r="H18" s="130"/>
    </row>
    <row r="19" spans="2:8" ht="63.6" customHeight="1" thickBot="1" x14ac:dyDescent="0.3">
      <c r="B19" s="135"/>
      <c r="C19" s="136"/>
      <c r="D19" s="138" t="s">
        <v>19</v>
      </c>
      <c r="E19" s="138"/>
      <c r="F19" s="138"/>
      <c r="G19" s="167"/>
      <c r="H19" s="168"/>
    </row>
    <row r="20" spans="2:8" ht="30.6" customHeight="1" x14ac:dyDescent="0.25">
      <c r="B20" s="133" t="s">
        <v>20</v>
      </c>
      <c r="C20" s="134"/>
      <c r="D20" s="139" t="s">
        <v>17</v>
      </c>
      <c r="E20" s="139"/>
      <c r="F20" s="139"/>
      <c r="G20" s="127"/>
      <c r="H20" s="128"/>
    </row>
    <row r="21" spans="2:8" ht="30.6" customHeight="1" x14ac:dyDescent="0.25">
      <c r="B21" s="133"/>
      <c r="C21" s="134"/>
      <c r="D21" s="137" t="s">
        <v>18</v>
      </c>
      <c r="E21" s="137"/>
      <c r="F21" s="137"/>
      <c r="G21" s="129"/>
      <c r="H21" s="130"/>
    </row>
    <row r="22" spans="2:8" ht="60.6" customHeight="1" thickBot="1" x14ac:dyDescent="0.3">
      <c r="B22" s="135"/>
      <c r="C22" s="136"/>
      <c r="D22" s="138" t="s">
        <v>19</v>
      </c>
      <c r="E22" s="138"/>
      <c r="F22" s="138"/>
      <c r="G22" s="131"/>
      <c r="H22" s="132"/>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133" priority="7" operator="equal">
      <formula>"NIE DOTYCZY"</formula>
    </cfRule>
    <cfRule type="containsText" dxfId="132" priority="8" operator="containsText" text="TAK">
      <formula>NOT(ISERROR(SEARCH("TAK",G15)))</formula>
    </cfRule>
    <cfRule type="cellIs" dxfId="131"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FC078-B95C-4E36-A9E3-69EB581A4ECE}">
  <dimension ref="B1:K70"/>
  <sheetViews>
    <sheetView workbookViewId="0">
      <selection activeCell="C9" sqref="C9:F9"/>
    </sheetView>
  </sheetViews>
  <sheetFormatPr defaultRowHeight="15" x14ac:dyDescent="0.25"/>
  <cols>
    <col min="2" max="2" width="9.14062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169" t="s">
        <v>0</v>
      </c>
      <c r="C2" s="184"/>
      <c r="D2" s="184"/>
      <c r="E2" s="184"/>
      <c r="F2" s="184"/>
      <c r="G2" s="184"/>
      <c r="H2" s="185"/>
    </row>
    <row r="3" spans="2:8" ht="38.450000000000003" customHeight="1" x14ac:dyDescent="0.25">
      <c r="B3" s="155" t="s">
        <v>5</v>
      </c>
      <c r="C3" s="156"/>
      <c r="D3" s="172" t="str">
        <f>'I etap oceny strona tytułowa'!D7:H7</f>
        <v>tytuł projektu</v>
      </c>
      <c r="E3" s="173"/>
      <c r="F3" s="173"/>
      <c r="G3" s="173"/>
      <c r="H3" s="174"/>
    </row>
    <row r="4" spans="2:8" ht="38.450000000000003" customHeight="1" x14ac:dyDescent="0.25">
      <c r="B4" s="145" t="s">
        <v>6</v>
      </c>
      <c r="C4" s="146"/>
      <c r="D4" s="147" t="str">
        <f>'I etap oceny strona tytułowa'!D8:H8</f>
        <v>FENX.01.02-00.00.01-001/23</v>
      </c>
      <c r="E4" s="148"/>
      <c r="F4" s="148"/>
      <c r="G4" s="148"/>
      <c r="H4" s="149"/>
    </row>
    <row r="5" spans="2:8" ht="38.450000000000003" customHeight="1" thickBot="1" x14ac:dyDescent="0.3">
      <c r="B5" s="150" t="s">
        <v>7</v>
      </c>
      <c r="C5" s="151"/>
      <c r="D5" s="186" t="str">
        <f>'I etap oceny strona tytułowa'!D9:H9</f>
        <v>Miasto 44</v>
      </c>
      <c r="E5" s="182"/>
      <c r="F5" s="182"/>
      <c r="G5" s="182"/>
      <c r="H5" s="183"/>
    </row>
    <row r="6" spans="2:8" ht="47.45" customHeight="1" thickBot="1" x14ac:dyDescent="0.3">
      <c r="B6" s="162" t="s">
        <v>204</v>
      </c>
      <c r="C6" s="193"/>
      <c r="D6" s="193"/>
      <c r="E6" s="193"/>
      <c r="F6" s="193"/>
      <c r="G6" s="193"/>
      <c r="H6" s="194"/>
    </row>
    <row r="7" spans="2:8" ht="42" customHeight="1" x14ac:dyDescent="0.25">
      <c r="B7" s="30" t="s">
        <v>22</v>
      </c>
      <c r="C7" s="195" t="s">
        <v>23</v>
      </c>
      <c r="D7" s="196"/>
      <c r="E7" s="196"/>
      <c r="F7" s="197"/>
      <c r="G7" s="31" t="s">
        <v>24</v>
      </c>
      <c r="H7" s="51" t="s">
        <v>25</v>
      </c>
    </row>
    <row r="8" spans="2:8" ht="63" customHeight="1" x14ac:dyDescent="0.25">
      <c r="B8" s="32">
        <v>1</v>
      </c>
      <c r="C8" s="198" t="s">
        <v>26</v>
      </c>
      <c r="D8" s="198"/>
      <c r="E8" s="198"/>
      <c r="F8" s="198"/>
      <c r="G8" s="17" t="str">
        <f>IF(AND(G9="TAK",G10="TAK",G11="TAK", G12="TAK", G13="TAK", G14="TAK"),"TAK","NIE")</f>
        <v>TAK</v>
      </c>
      <c r="H8" s="33"/>
    </row>
    <row r="9" spans="2:8" ht="27.75" customHeight="1" x14ac:dyDescent="0.25">
      <c r="B9" s="18" t="s">
        <v>27</v>
      </c>
      <c r="C9" s="187" t="s">
        <v>28</v>
      </c>
      <c r="D9" s="187"/>
      <c r="E9" s="187"/>
      <c r="F9" s="187"/>
      <c r="G9" s="9" t="s">
        <v>13</v>
      </c>
      <c r="H9" s="34"/>
    </row>
    <row r="10" spans="2:8" ht="39.75" customHeight="1" x14ac:dyDescent="0.25">
      <c r="B10" s="18" t="s">
        <v>29</v>
      </c>
      <c r="C10" s="187" t="s">
        <v>30</v>
      </c>
      <c r="D10" s="187"/>
      <c r="E10" s="187"/>
      <c r="F10" s="187"/>
      <c r="G10" s="9" t="s">
        <v>13</v>
      </c>
      <c r="H10" s="34"/>
    </row>
    <row r="11" spans="2:8" x14ac:dyDescent="0.25">
      <c r="B11" s="18" t="s">
        <v>31</v>
      </c>
      <c r="C11" s="187" t="s">
        <v>32</v>
      </c>
      <c r="D11" s="187"/>
      <c r="E11" s="187"/>
      <c r="F11" s="187"/>
      <c r="G11" s="9" t="s">
        <v>13</v>
      </c>
      <c r="H11" s="34"/>
    </row>
    <row r="12" spans="2:8" x14ac:dyDescent="0.25">
      <c r="B12" s="18" t="s">
        <v>33</v>
      </c>
      <c r="C12" s="187" t="s">
        <v>34</v>
      </c>
      <c r="D12" s="187"/>
      <c r="E12" s="187"/>
      <c r="F12" s="187"/>
      <c r="G12" s="9" t="s">
        <v>13</v>
      </c>
      <c r="H12" s="34"/>
    </row>
    <row r="13" spans="2:8" ht="16.5" customHeight="1" x14ac:dyDescent="0.25">
      <c r="B13" s="18" t="s">
        <v>35</v>
      </c>
      <c r="C13" s="187" t="s">
        <v>36</v>
      </c>
      <c r="D13" s="187"/>
      <c r="E13" s="187"/>
      <c r="F13" s="187"/>
      <c r="G13" s="9" t="s">
        <v>13</v>
      </c>
      <c r="H13" s="35"/>
    </row>
    <row r="14" spans="2:8" ht="26.25" customHeight="1" thickBot="1" x14ac:dyDescent="0.3">
      <c r="B14" s="12" t="s">
        <v>37</v>
      </c>
      <c r="C14" s="188" t="s">
        <v>38</v>
      </c>
      <c r="D14" s="188"/>
      <c r="E14" s="188"/>
      <c r="F14" s="188"/>
      <c r="G14" s="13" t="s">
        <v>13</v>
      </c>
      <c r="H14" s="36"/>
    </row>
    <row r="15" spans="2:8" ht="33.6" customHeight="1" x14ac:dyDescent="0.25">
      <c r="B15" s="11">
        <v>2</v>
      </c>
      <c r="C15" s="189" t="s">
        <v>39</v>
      </c>
      <c r="D15" s="189"/>
      <c r="E15" s="189"/>
      <c r="F15" s="189"/>
      <c r="G15" s="20" t="str">
        <f>IF(AND(G16="TAK",G17="TAK"),"TAK","NIE")</f>
        <v>TAK</v>
      </c>
      <c r="H15" s="15"/>
    </row>
    <row r="16" spans="2:8" ht="30.75" customHeight="1" x14ac:dyDescent="0.25">
      <c r="B16" s="18" t="s">
        <v>40</v>
      </c>
      <c r="C16" s="187" t="s">
        <v>41</v>
      </c>
      <c r="D16" s="187"/>
      <c r="E16" s="187"/>
      <c r="F16" s="187"/>
      <c r="G16" s="9" t="s">
        <v>13</v>
      </c>
      <c r="H16" s="34"/>
    </row>
    <row r="17" spans="2:8" ht="52.5" customHeight="1" thickBot="1" x14ac:dyDescent="0.3">
      <c r="B17" s="12" t="s">
        <v>42</v>
      </c>
      <c r="C17" s="190" t="s">
        <v>43</v>
      </c>
      <c r="D17" s="191"/>
      <c r="E17" s="191"/>
      <c r="F17" s="192"/>
      <c r="G17" s="13" t="s">
        <v>13</v>
      </c>
      <c r="H17" s="36"/>
    </row>
    <row r="18" spans="2:8" ht="38.450000000000003" customHeight="1" x14ac:dyDescent="0.25">
      <c r="B18" s="11">
        <v>3</v>
      </c>
      <c r="C18" s="204" t="s">
        <v>44</v>
      </c>
      <c r="D18" s="204"/>
      <c r="E18" s="204"/>
      <c r="F18" s="204"/>
      <c r="G18" s="205" t="s">
        <v>13</v>
      </c>
      <c r="H18" s="207"/>
    </row>
    <row r="19" spans="2:8" ht="42.75" customHeight="1" thickBot="1" x14ac:dyDescent="0.3">
      <c r="B19" s="12" t="s">
        <v>45</v>
      </c>
      <c r="C19" s="188" t="s">
        <v>46</v>
      </c>
      <c r="D19" s="188"/>
      <c r="E19" s="188"/>
      <c r="F19" s="188"/>
      <c r="G19" s="206"/>
      <c r="H19" s="208"/>
    </row>
    <row r="20" spans="2:8" ht="41.45" customHeight="1" x14ac:dyDescent="0.25">
      <c r="B20" s="37">
        <v>4</v>
      </c>
      <c r="C20" s="209" t="s">
        <v>47</v>
      </c>
      <c r="D20" s="209"/>
      <c r="E20" s="209"/>
      <c r="F20" s="209"/>
      <c r="G20" s="210" t="s">
        <v>13</v>
      </c>
      <c r="H20" s="212"/>
    </row>
    <row r="21" spans="2:8" ht="113.45" customHeight="1" thickBot="1" x14ac:dyDescent="0.3">
      <c r="B21" s="12" t="s">
        <v>48</v>
      </c>
      <c r="C21" s="190" t="s">
        <v>49</v>
      </c>
      <c r="D21" s="191"/>
      <c r="E21" s="191"/>
      <c r="F21" s="192"/>
      <c r="G21" s="211"/>
      <c r="H21" s="208"/>
    </row>
    <row r="22" spans="2:8" ht="40.15" customHeight="1" x14ac:dyDescent="0.25">
      <c r="B22" s="11">
        <v>5</v>
      </c>
      <c r="C22" s="199" t="s">
        <v>50</v>
      </c>
      <c r="D22" s="200"/>
      <c r="E22" s="200"/>
      <c r="F22" s="200"/>
      <c r="G22" s="17" t="str">
        <f>IF(AND(G23="TAK",G24="TAK",G25="TAK", G26="TAK", G27="TAK", G28="TAK", G29="TAK"),"TAK","NIE")</f>
        <v>TAK</v>
      </c>
      <c r="H22" s="38"/>
    </row>
    <row r="23" spans="2:8" ht="26.45" customHeight="1" x14ac:dyDescent="0.25">
      <c r="B23" s="18" t="s">
        <v>51</v>
      </c>
      <c r="C23" s="201" t="s">
        <v>52</v>
      </c>
      <c r="D23" s="202"/>
      <c r="E23" s="202"/>
      <c r="F23" s="203"/>
      <c r="G23" s="9" t="s">
        <v>13</v>
      </c>
      <c r="H23" s="39"/>
    </row>
    <row r="24" spans="2:8" ht="26.45" customHeight="1" x14ac:dyDescent="0.25">
      <c r="B24" s="18" t="s">
        <v>53</v>
      </c>
      <c r="C24" s="201" t="s">
        <v>54</v>
      </c>
      <c r="D24" s="202"/>
      <c r="E24" s="202"/>
      <c r="F24" s="203"/>
      <c r="G24" s="9" t="s">
        <v>13</v>
      </c>
      <c r="H24" s="39"/>
    </row>
    <row r="25" spans="2:8" ht="26.45" customHeight="1" x14ac:dyDescent="0.25">
      <c r="B25" s="18" t="s">
        <v>55</v>
      </c>
      <c r="C25" s="201" t="s">
        <v>56</v>
      </c>
      <c r="D25" s="202"/>
      <c r="E25" s="202"/>
      <c r="F25" s="203"/>
      <c r="G25" s="9" t="s">
        <v>13</v>
      </c>
      <c r="H25" s="39"/>
    </row>
    <row r="26" spans="2:8" ht="26.45" customHeight="1" x14ac:dyDescent="0.25">
      <c r="B26" s="18" t="s">
        <v>57</v>
      </c>
      <c r="C26" s="201" t="s">
        <v>58</v>
      </c>
      <c r="D26" s="202"/>
      <c r="E26" s="202"/>
      <c r="F26" s="203"/>
      <c r="G26" s="9" t="s">
        <v>13</v>
      </c>
      <c r="H26" s="39"/>
    </row>
    <row r="27" spans="2:8" ht="26.45" customHeight="1" x14ac:dyDescent="0.25">
      <c r="B27" s="18" t="s">
        <v>59</v>
      </c>
      <c r="C27" s="201" t="s">
        <v>60</v>
      </c>
      <c r="D27" s="202"/>
      <c r="E27" s="202"/>
      <c r="F27" s="203"/>
      <c r="G27" s="9" t="s">
        <v>13</v>
      </c>
      <c r="H27" s="39"/>
    </row>
    <row r="28" spans="2:8" ht="39" customHeight="1" x14ac:dyDescent="0.25">
      <c r="B28" s="18" t="s">
        <v>61</v>
      </c>
      <c r="C28" s="201" t="s">
        <v>62</v>
      </c>
      <c r="D28" s="202"/>
      <c r="E28" s="202"/>
      <c r="F28" s="203"/>
      <c r="G28" s="9" t="s">
        <v>13</v>
      </c>
      <c r="H28" s="39"/>
    </row>
    <row r="29" spans="2:8" ht="38.25" customHeight="1" thickBot="1" x14ac:dyDescent="0.3">
      <c r="B29" s="12" t="s">
        <v>63</v>
      </c>
      <c r="C29" s="190" t="s">
        <v>64</v>
      </c>
      <c r="D29" s="191"/>
      <c r="E29" s="191"/>
      <c r="F29" s="192"/>
      <c r="G29" s="13" t="s">
        <v>13</v>
      </c>
      <c r="H29" s="16"/>
    </row>
    <row r="30" spans="2:8" ht="39.6" customHeight="1" x14ac:dyDescent="0.25">
      <c r="B30" s="11">
        <v>8</v>
      </c>
      <c r="C30" s="189" t="s">
        <v>69</v>
      </c>
      <c r="D30" s="189"/>
      <c r="E30" s="189"/>
      <c r="F30" s="189"/>
      <c r="G30" s="20" t="str">
        <f>IF(AND(G31="TAK",G32="TAK"),"TAK","NIE")</f>
        <v>TAK</v>
      </c>
      <c r="H30" s="15"/>
    </row>
    <row r="31" spans="2:8" ht="147.75" customHeight="1" x14ac:dyDescent="0.25">
      <c r="B31" s="18" t="s">
        <v>70</v>
      </c>
      <c r="C31" s="187" t="s">
        <v>71</v>
      </c>
      <c r="D31" s="187"/>
      <c r="E31" s="187"/>
      <c r="F31" s="187"/>
      <c r="G31" s="9" t="s">
        <v>13</v>
      </c>
      <c r="H31" s="39"/>
    </row>
    <row r="32" spans="2:8" ht="77.25" customHeight="1" thickBot="1" x14ac:dyDescent="0.3">
      <c r="B32" s="12" t="s">
        <v>72</v>
      </c>
      <c r="C32" s="188" t="s">
        <v>73</v>
      </c>
      <c r="D32" s="188"/>
      <c r="E32" s="188"/>
      <c r="F32" s="188"/>
      <c r="G32" s="13" t="s">
        <v>13</v>
      </c>
      <c r="H32" s="16"/>
    </row>
    <row r="33" spans="2:11" ht="35.450000000000003" customHeight="1" x14ac:dyDescent="0.25">
      <c r="B33" s="213">
        <v>9</v>
      </c>
      <c r="C33" s="215" t="s">
        <v>74</v>
      </c>
      <c r="D33" s="216"/>
      <c r="E33" s="216"/>
      <c r="F33" s="216"/>
      <c r="G33" s="217" t="s">
        <v>13</v>
      </c>
      <c r="H33" s="212"/>
    </row>
    <row r="34" spans="2:11" ht="214.5" customHeight="1" thickBot="1" x14ac:dyDescent="0.3">
      <c r="B34" s="214"/>
      <c r="C34" s="219" t="s">
        <v>166</v>
      </c>
      <c r="D34" s="220"/>
      <c r="E34" s="220"/>
      <c r="F34" s="220"/>
      <c r="G34" s="218"/>
      <c r="H34" s="208"/>
    </row>
    <row r="35" spans="2:11" ht="34.9" customHeight="1" x14ac:dyDescent="0.25">
      <c r="B35" s="11">
        <v>10</v>
      </c>
      <c r="C35" s="199" t="s">
        <v>75</v>
      </c>
      <c r="D35" s="200"/>
      <c r="E35" s="200"/>
      <c r="F35" s="228"/>
      <c r="G35" s="20" t="str">
        <f>IF(AND(G36="TAK",G37="TAK"),"TAK","NIE")</f>
        <v>TAK</v>
      </c>
      <c r="H35" s="15"/>
    </row>
    <row r="36" spans="2:11" ht="128.44999999999999" customHeight="1" x14ac:dyDescent="0.25">
      <c r="B36" s="18" t="s">
        <v>76</v>
      </c>
      <c r="C36" s="201" t="s">
        <v>77</v>
      </c>
      <c r="D36" s="202"/>
      <c r="E36" s="202"/>
      <c r="F36" s="203"/>
      <c r="G36" s="9" t="s">
        <v>13</v>
      </c>
      <c r="H36" s="40"/>
      <c r="I36" s="5"/>
      <c r="J36" s="5"/>
      <c r="K36" s="5"/>
    </row>
    <row r="37" spans="2:11" ht="175.9" customHeight="1" thickBot="1" x14ac:dyDescent="0.3">
      <c r="B37" s="12" t="s">
        <v>78</v>
      </c>
      <c r="C37" s="190" t="s">
        <v>79</v>
      </c>
      <c r="D37" s="191"/>
      <c r="E37" s="191"/>
      <c r="F37" s="192"/>
      <c r="G37" s="13" t="s">
        <v>13</v>
      </c>
      <c r="H37" s="41"/>
    </row>
    <row r="38" spans="2:11" ht="23.45" hidden="1" customHeight="1" x14ac:dyDescent="0.25">
      <c r="B38" s="222">
        <v>11</v>
      </c>
      <c r="C38" s="224" t="s">
        <v>80</v>
      </c>
      <c r="D38" s="225"/>
      <c r="E38" s="225"/>
      <c r="F38" s="226"/>
      <c r="G38" s="227" t="s">
        <v>66</v>
      </c>
      <c r="H38" s="207"/>
    </row>
    <row r="39" spans="2:11" ht="40.15" hidden="1" customHeight="1" thickBot="1" x14ac:dyDescent="0.3">
      <c r="B39" s="223"/>
      <c r="C39" s="221" t="s">
        <v>67</v>
      </c>
      <c r="D39" s="191"/>
      <c r="E39" s="191"/>
      <c r="F39" s="192"/>
      <c r="G39" s="211"/>
      <c r="H39" s="208"/>
    </row>
    <row r="40" spans="2:11" ht="25.9" hidden="1" customHeight="1" x14ac:dyDescent="0.25">
      <c r="B40" s="222">
        <v>12</v>
      </c>
      <c r="C40" s="224" t="s">
        <v>81</v>
      </c>
      <c r="D40" s="225"/>
      <c r="E40" s="225"/>
      <c r="F40" s="226"/>
      <c r="G40" s="227" t="s">
        <v>66</v>
      </c>
      <c r="H40" s="207"/>
    </row>
    <row r="41" spans="2:11" ht="41.25" hidden="1" customHeight="1" thickBot="1" x14ac:dyDescent="0.3">
      <c r="B41" s="223"/>
      <c r="C41" s="221" t="s">
        <v>67</v>
      </c>
      <c r="D41" s="191"/>
      <c r="E41" s="191"/>
      <c r="F41" s="192"/>
      <c r="G41" s="211"/>
      <c r="H41" s="208"/>
    </row>
    <row r="42" spans="2:11" ht="36.6" hidden="1" customHeight="1" x14ac:dyDescent="0.25">
      <c r="B42" s="11">
        <v>13</v>
      </c>
      <c r="C42" s="224" t="s">
        <v>82</v>
      </c>
      <c r="D42" s="225"/>
      <c r="E42" s="225"/>
      <c r="F42" s="225"/>
      <c r="G42" s="20" t="str">
        <f>IF(AND(G43="TAK",G44="TAK"),"TAK","NIE")</f>
        <v>TAK</v>
      </c>
      <c r="H42" s="38"/>
    </row>
    <row r="43" spans="2:11" ht="48.75" hidden="1" customHeight="1" x14ac:dyDescent="0.25">
      <c r="B43" s="18" t="s">
        <v>83</v>
      </c>
      <c r="C43" s="201" t="s">
        <v>84</v>
      </c>
      <c r="D43" s="202"/>
      <c r="E43" s="202"/>
      <c r="F43" s="203"/>
      <c r="G43" s="9" t="s">
        <v>13</v>
      </c>
      <c r="H43" s="39"/>
    </row>
    <row r="44" spans="2:11" ht="83.25" hidden="1" customHeight="1" thickBot="1" x14ac:dyDescent="0.3">
      <c r="B44" s="12" t="s">
        <v>85</v>
      </c>
      <c r="C44" s="190" t="s">
        <v>86</v>
      </c>
      <c r="D44" s="191"/>
      <c r="E44" s="191"/>
      <c r="F44" s="192"/>
      <c r="G44" s="13" t="s">
        <v>13</v>
      </c>
      <c r="H44" s="16"/>
    </row>
    <row r="45" spans="2:11" ht="33" customHeight="1" x14ac:dyDescent="0.25">
      <c r="B45" s="222">
        <v>14</v>
      </c>
      <c r="C45" s="199" t="s">
        <v>87</v>
      </c>
      <c r="D45" s="200"/>
      <c r="E45" s="200"/>
      <c r="F45" s="228"/>
      <c r="G45" s="227" t="s">
        <v>13</v>
      </c>
      <c r="H45" s="207"/>
    </row>
    <row r="46" spans="2:11" ht="42" customHeight="1" thickBot="1" x14ac:dyDescent="0.3">
      <c r="B46" s="223"/>
      <c r="C46" s="219" t="s">
        <v>167</v>
      </c>
      <c r="D46" s="220"/>
      <c r="E46" s="220"/>
      <c r="F46" s="229"/>
      <c r="G46" s="211"/>
      <c r="H46" s="208"/>
    </row>
    <row r="47" spans="2:11" ht="35.450000000000003" hidden="1" customHeight="1" x14ac:dyDescent="0.25">
      <c r="B47" s="222">
        <v>15</v>
      </c>
      <c r="C47" s="224" t="s">
        <v>88</v>
      </c>
      <c r="D47" s="225"/>
      <c r="E47" s="225"/>
      <c r="F47" s="226"/>
      <c r="G47" s="227" t="s">
        <v>66</v>
      </c>
      <c r="H47" s="207"/>
    </row>
    <row r="48" spans="2:11" ht="36.75" hidden="1" customHeight="1" thickBot="1" x14ac:dyDescent="0.3">
      <c r="B48" s="223"/>
      <c r="C48" s="221" t="s">
        <v>67</v>
      </c>
      <c r="D48" s="191"/>
      <c r="E48" s="191"/>
      <c r="F48" s="192"/>
      <c r="G48" s="211"/>
      <c r="H48" s="208"/>
    </row>
    <row r="49" spans="2:8" ht="34.9" hidden="1" customHeight="1" x14ac:dyDescent="0.25">
      <c r="B49" s="222">
        <v>16</v>
      </c>
      <c r="C49" s="230" t="s">
        <v>89</v>
      </c>
      <c r="D49" s="231"/>
      <c r="E49" s="231"/>
      <c r="F49" s="232"/>
      <c r="G49" s="227" t="s">
        <v>66</v>
      </c>
      <c r="H49" s="207"/>
    </row>
    <row r="50" spans="2:8" ht="35.25" hidden="1" customHeight="1" thickBot="1" x14ac:dyDescent="0.3">
      <c r="B50" s="223"/>
      <c r="C50" s="221" t="s">
        <v>67</v>
      </c>
      <c r="D50" s="191"/>
      <c r="E50" s="191"/>
      <c r="F50" s="192"/>
      <c r="G50" s="211"/>
      <c r="H50" s="208"/>
    </row>
    <row r="51" spans="2:8" ht="31.15" hidden="1" customHeight="1" x14ac:dyDescent="0.25">
      <c r="B51" s="222">
        <v>17</v>
      </c>
      <c r="C51" s="224" t="s">
        <v>90</v>
      </c>
      <c r="D51" s="225"/>
      <c r="E51" s="225"/>
      <c r="F51" s="226"/>
      <c r="G51" s="227" t="s">
        <v>66</v>
      </c>
      <c r="H51" s="207"/>
    </row>
    <row r="52" spans="2:8" ht="36" hidden="1" customHeight="1" thickBot="1" x14ac:dyDescent="0.3">
      <c r="B52" s="223"/>
      <c r="C52" s="221" t="s">
        <v>67</v>
      </c>
      <c r="D52" s="191"/>
      <c r="E52" s="191"/>
      <c r="F52" s="192"/>
      <c r="G52" s="211"/>
      <c r="H52" s="208"/>
    </row>
    <row r="53" spans="2:8" ht="40.15" hidden="1" customHeight="1" x14ac:dyDescent="0.25">
      <c r="B53" s="11">
        <v>18</v>
      </c>
      <c r="C53" s="224" t="s">
        <v>91</v>
      </c>
      <c r="D53" s="225"/>
      <c r="E53" s="225"/>
      <c r="F53" s="226"/>
      <c r="G53" s="17" t="str">
        <f>IF(AND(G54="TAK",G55="TAK",G56="TAK", G57="TAK", G58="TAK", G59="TAK"),"TAK","NIE")</f>
        <v>TAK</v>
      </c>
      <c r="H53" s="15"/>
    </row>
    <row r="54" spans="2:8" ht="25.15" hidden="1" customHeight="1" x14ac:dyDescent="0.25">
      <c r="B54" s="18" t="s">
        <v>92</v>
      </c>
      <c r="C54" s="201" t="s">
        <v>93</v>
      </c>
      <c r="D54" s="202"/>
      <c r="E54" s="202"/>
      <c r="F54" s="203"/>
      <c r="G54" s="9" t="s">
        <v>13</v>
      </c>
      <c r="H54" s="39"/>
    </row>
    <row r="55" spans="2:8" ht="46.5" hidden="1" customHeight="1" x14ac:dyDescent="0.25">
      <c r="B55" s="18" t="s">
        <v>94</v>
      </c>
      <c r="C55" s="201" t="s">
        <v>95</v>
      </c>
      <c r="D55" s="202"/>
      <c r="E55" s="202"/>
      <c r="F55" s="203"/>
      <c r="G55" s="9" t="s">
        <v>13</v>
      </c>
      <c r="H55" s="39"/>
    </row>
    <row r="56" spans="2:8" ht="25.15" hidden="1" customHeight="1" x14ac:dyDescent="0.25">
      <c r="B56" s="18" t="s">
        <v>96</v>
      </c>
      <c r="C56" s="201" t="s">
        <v>97</v>
      </c>
      <c r="D56" s="202"/>
      <c r="E56" s="202"/>
      <c r="F56" s="203"/>
      <c r="G56" s="9" t="s">
        <v>13</v>
      </c>
      <c r="H56" s="39"/>
    </row>
    <row r="57" spans="2:8" ht="38.25" hidden="1" customHeight="1" x14ac:dyDescent="0.25">
      <c r="B57" s="18" t="s">
        <v>98</v>
      </c>
      <c r="C57" s="201" t="s">
        <v>99</v>
      </c>
      <c r="D57" s="202"/>
      <c r="E57" s="202"/>
      <c r="F57" s="203"/>
      <c r="G57" s="9" t="s">
        <v>13</v>
      </c>
      <c r="H57" s="39"/>
    </row>
    <row r="58" spans="2:8" ht="25.15" hidden="1" customHeight="1" x14ac:dyDescent="0.25">
      <c r="B58" s="18" t="s">
        <v>100</v>
      </c>
      <c r="C58" s="201" t="s">
        <v>101</v>
      </c>
      <c r="D58" s="202"/>
      <c r="E58" s="202"/>
      <c r="F58" s="203"/>
      <c r="G58" s="9" t="s">
        <v>13</v>
      </c>
      <c r="H58" s="39"/>
    </row>
    <row r="59" spans="2:8" ht="36.75" hidden="1" customHeight="1" thickBot="1" x14ac:dyDescent="0.3">
      <c r="B59" s="12" t="s">
        <v>102</v>
      </c>
      <c r="C59" s="190" t="s">
        <v>103</v>
      </c>
      <c r="D59" s="191"/>
      <c r="E59" s="191"/>
      <c r="F59" s="192"/>
      <c r="G59" s="13" t="s">
        <v>13</v>
      </c>
      <c r="H59" s="16"/>
    </row>
    <row r="60" spans="2:8" ht="34.15" customHeight="1" x14ac:dyDescent="0.25">
      <c r="B60" s="11">
        <v>19</v>
      </c>
      <c r="C60" s="199" t="s">
        <v>104</v>
      </c>
      <c r="D60" s="200"/>
      <c r="E60" s="200"/>
      <c r="F60" s="228"/>
      <c r="G60" s="20" t="str">
        <f>IF(AND(G61="TAK",G62="TAK"),"TAK","NIE")</f>
        <v>TAK</v>
      </c>
      <c r="H60" s="15"/>
    </row>
    <row r="61" spans="2:8" ht="40.15" customHeight="1" x14ac:dyDescent="0.25">
      <c r="B61" s="18" t="s">
        <v>105</v>
      </c>
      <c r="C61" s="201" t="s">
        <v>106</v>
      </c>
      <c r="D61" s="202"/>
      <c r="E61" s="202"/>
      <c r="F61" s="203"/>
      <c r="G61" s="9" t="s">
        <v>13</v>
      </c>
      <c r="H61" s="39"/>
    </row>
    <row r="62" spans="2:8" ht="40.15" customHeight="1" thickBot="1" x14ac:dyDescent="0.3">
      <c r="B62" s="12" t="s">
        <v>107</v>
      </c>
      <c r="C62" s="190" t="s">
        <v>108</v>
      </c>
      <c r="D62" s="191"/>
      <c r="E62" s="191"/>
      <c r="F62" s="192"/>
      <c r="G62" s="13" t="s">
        <v>13</v>
      </c>
      <c r="H62" s="16"/>
    </row>
    <row r="63" spans="2:8" ht="33.6" customHeight="1" x14ac:dyDescent="0.25">
      <c r="B63" s="11">
        <v>20</v>
      </c>
      <c r="C63" s="199" t="s">
        <v>109</v>
      </c>
      <c r="D63" s="200"/>
      <c r="E63" s="200"/>
      <c r="F63" s="228"/>
      <c r="G63" s="227" t="s">
        <v>13</v>
      </c>
      <c r="H63" s="207"/>
    </row>
    <row r="64" spans="2:8" ht="40.5" customHeight="1" thickBot="1" x14ac:dyDescent="0.3">
      <c r="B64" s="12" t="s">
        <v>110</v>
      </c>
      <c r="C64" s="190" t="s">
        <v>111</v>
      </c>
      <c r="D64" s="191"/>
      <c r="E64" s="191"/>
      <c r="F64" s="192"/>
      <c r="G64" s="211"/>
      <c r="H64" s="208"/>
    </row>
    <row r="65" spans="2:8" ht="25.9" customHeight="1" x14ac:dyDescent="0.25">
      <c r="B65" s="11">
        <v>21</v>
      </c>
      <c r="C65" s="199" t="s">
        <v>112</v>
      </c>
      <c r="D65" s="200"/>
      <c r="E65" s="200"/>
      <c r="F65" s="228"/>
      <c r="G65" s="227" t="s">
        <v>13</v>
      </c>
      <c r="H65" s="207"/>
    </row>
    <row r="66" spans="2:8" ht="25.5" customHeight="1" thickBot="1" x14ac:dyDescent="0.3">
      <c r="B66" s="12" t="s">
        <v>113</v>
      </c>
      <c r="C66" s="190" t="s">
        <v>114</v>
      </c>
      <c r="D66" s="191"/>
      <c r="E66" s="191"/>
      <c r="F66" s="192"/>
      <c r="G66" s="211"/>
      <c r="H66" s="208"/>
    </row>
    <row r="67" spans="2:8" ht="31.15" customHeight="1" x14ac:dyDescent="0.25">
      <c r="B67" s="233" t="s">
        <v>21</v>
      </c>
      <c r="C67" s="234"/>
      <c r="D67" s="234"/>
      <c r="E67" s="234"/>
      <c r="F67" s="234"/>
      <c r="G67" s="234"/>
      <c r="H67" s="235"/>
    </row>
    <row r="68" spans="2:8" ht="27" customHeight="1" x14ac:dyDescent="0.25">
      <c r="B68" s="23">
        <v>1</v>
      </c>
      <c r="C68" s="236" t="s">
        <v>115</v>
      </c>
      <c r="D68" s="237"/>
      <c r="E68" s="237"/>
      <c r="F68" s="238"/>
      <c r="G68" s="9" t="s">
        <v>13</v>
      </c>
      <c r="H68" s="39"/>
    </row>
    <row r="69" spans="2:8" ht="27" customHeight="1" thickBot="1" x14ac:dyDescent="0.3">
      <c r="B69" s="24">
        <v>2</v>
      </c>
      <c r="C69" s="239" t="s">
        <v>116</v>
      </c>
      <c r="D69" s="240"/>
      <c r="E69" s="240"/>
      <c r="F69" s="241"/>
      <c r="G69" s="9" t="s">
        <v>13</v>
      </c>
      <c r="H69" s="42"/>
    </row>
    <row r="70" spans="2:8" ht="32.450000000000003" customHeight="1" thickBot="1" x14ac:dyDescent="0.3">
      <c r="B70" s="242" t="s">
        <v>117</v>
      </c>
      <c r="C70" s="243"/>
      <c r="D70" s="243"/>
      <c r="E70" s="243"/>
      <c r="F70" s="244"/>
      <c r="G70" s="245" t="s">
        <v>13</v>
      </c>
      <c r="H70" s="246"/>
    </row>
  </sheetData>
  <mergeCells count="102">
    <mergeCell ref="B67:H67"/>
    <mergeCell ref="C68:F68"/>
    <mergeCell ref="C69:F69"/>
    <mergeCell ref="B70:F70"/>
    <mergeCell ref="G70:H70"/>
    <mergeCell ref="H63:H64"/>
    <mergeCell ref="C64:F64"/>
    <mergeCell ref="C65:F65"/>
    <mergeCell ref="G65:G66"/>
    <mergeCell ref="H65:H66"/>
    <mergeCell ref="C66:F66"/>
    <mergeCell ref="C59:F59"/>
    <mergeCell ref="C60:F60"/>
    <mergeCell ref="C61:F61"/>
    <mergeCell ref="C62:F62"/>
    <mergeCell ref="C63:F63"/>
    <mergeCell ref="G63:G64"/>
    <mergeCell ref="C53:F53"/>
    <mergeCell ref="C54:F54"/>
    <mergeCell ref="C55:F55"/>
    <mergeCell ref="C56:F56"/>
    <mergeCell ref="C57:F57"/>
    <mergeCell ref="C58:F58"/>
    <mergeCell ref="B49:B50"/>
    <mergeCell ref="C49:F49"/>
    <mergeCell ref="G49:G50"/>
    <mergeCell ref="H49:H50"/>
    <mergeCell ref="C50:F50"/>
    <mergeCell ref="B51:B52"/>
    <mergeCell ref="C51:F51"/>
    <mergeCell ref="G51:G52"/>
    <mergeCell ref="H51:H52"/>
    <mergeCell ref="C52:F52"/>
    <mergeCell ref="H45:H46"/>
    <mergeCell ref="C46:F46"/>
    <mergeCell ref="B47:B48"/>
    <mergeCell ref="C47:F47"/>
    <mergeCell ref="G47:G48"/>
    <mergeCell ref="H47:H48"/>
    <mergeCell ref="C48:F48"/>
    <mergeCell ref="C42:F42"/>
    <mergeCell ref="C43:F43"/>
    <mergeCell ref="C44:F44"/>
    <mergeCell ref="B45:B46"/>
    <mergeCell ref="C45:F45"/>
    <mergeCell ref="G45:G46"/>
    <mergeCell ref="H38:H39"/>
    <mergeCell ref="C39:F39"/>
    <mergeCell ref="B40:B41"/>
    <mergeCell ref="C40:F40"/>
    <mergeCell ref="G40:G41"/>
    <mergeCell ref="H40:H41"/>
    <mergeCell ref="C41:F41"/>
    <mergeCell ref="C35:F35"/>
    <mergeCell ref="C36:F36"/>
    <mergeCell ref="C37:F37"/>
    <mergeCell ref="B38:B39"/>
    <mergeCell ref="C38:F38"/>
    <mergeCell ref="G38:G39"/>
    <mergeCell ref="C31:F31"/>
    <mergeCell ref="C32:F32"/>
    <mergeCell ref="B33:B34"/>
    <mergeCell ref="C33:F33"/>
    <mergeCell ref="G33:G34"/>
    <mergeCell ref="H33:H34"/>
    <mergeCell ref="C34:F34"/>
    <mergeCell ref="C30:F30"/>
    <mergeCell ref="C28:F28"/>
    <mergeCell ref="C29:F29"/>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14:F14"/>
    <mergeCell ref="C15:F15"/>
    <mergeCell ref="C16:F16"/>
    <mergeCell ref="C17:F17"/>
    <mergeCell ref="B6:H6"/>
    <mergeCell ref="C7:F7"/>
    <mergeCell ref="C8:F8"/>
    <mergeCell ref="C9:F9"/>
    <mergeCell ref="C10:F10"/>
    <mergeCell ref="C11:F11"/>
    <mergeCell ref="B2:H2"/>
    <mergeCell ref="B3:C3"/>
    <mergeCell ref="D3:H3"/>
    <mergeCell ref="B4:C4"/>
    <mergeCell ref="D4:H4"/>
    <mergeCell ref="B5:C5"/>
    <mergeCell ref="D5:H5"/>
    <mergeCell ref="C12:F12"/>
    <mergeCell ref="C13:F13"/>
  </mergeCells>
  <conditionalFormatting sqref="G8">
    <cfRule type="cellIs" dxfId="130" priority="22" operator="equal">
      <formula>"NIE DOTYCZY"</formula>
    </cfRule>
    <cfRule type="containsText" dxfId="129" priority="23" operator="containsText" text="TAK">
      <formula>NOT(ISERROR(SEARCH("TAK",G8)))</formula>
    </cfRule>
    <cfRule type="cellIs" dxfId="128" priority="24" operator="equal">
      <formula>"NIE"</formula>
    </cfRule>
  </conditionalFormatting>
  <conditionalFormatting sqref="G15">
    <cfRule type="cellIs" dxfId="127" priority="19" operator="equal">
      <formula>"NIE DOTYCZY"</formula>
    </cfRule>
    <cfRule type="containsText" dxfId="126" priority="20" operator="containsText" text="TAK">
      <formula>NOT(ISERROR(SEARCH("TAK",G15)))</formula>
    </cfRule>
    <cfRule type="cellIs" dxfId="125" priority="21" operator="equal">
      <formula>"NIE"</formula>
    </cfRule>
  </conditionalFormatting>
  <conditionalFormatting sqref="G18">
    <cfRule type="cellIs" dxfId="124" priority="66" operator="equal">
      <formula>"NIE"</formula>
    </cfRule>
    <cfRule type="containsText" dxfId="123" priority="65" operator="containsText" text="TAK">
      <formula>NOT(ISERROR(SEARCH("TAK",G18)))</formula>
    </cfRule>
    <cfRule type="cellIs" dxfId="122" priority="64" operator="equal">
      <formula>"NIE DOTYCZY"</formula>
    </cfRule>
  </conditionalFormatting>
  <conditionalFormatting sqref="G20">
    <cfRule type="cellIs" dxfId="121" priority="33" operator="equal">
      <formula>"NIE"</formula>
    </cfRule>
    <cfRule type="containsText" dxfId="120" priority="32" operator="containsText" text="TAK">
      <formula>NOT(ISERROR(SEARCH("TAK",G20)))</formula>
    </cfRule>
    <cfRule type="cellIs" dxfId="119" priority="31" operator="equal">
      <formula>"NIE DOTYCZY"</formula>
    </cfRule>
  </conditionalFormatting>
  <conditionalFormatting sqref="G22">
    <cfRule type="cellIs" dxfId="118" priority="16" operator="equal">
      <formula>"NIE DOTYCZY"</formula>
    </cfRule>
    <cfRule type="containsText" dxfId="117" priority="17" operator="containsText" text="TAK">
      <formula>NOT(ISERROR(SEARCH("TAK",G22)))</formula>
    </cfRule>
    <cfRule type="cellIs" dxfId="116" priority="18" operator="equal">
      <formula>"NIE"</formula>
    </cfRule>
  </conditionalFormatting>
  <conditionalFormatting sqref="G30">
    <cfRule type="cellIs" dxfId="115" priority="15" operator="equal">
      <formula>"NIE"</formula>
    </cfRule>
    <cfRule type="cellIs" dxfId="114" priority="13" operator="equal">
      <formula>"NIE DOTYCZY"</formula>
    </cfRule>
    <cfRule type="containsText" dxfId="113" priority="14" operator="containsText" text="TAK">
      <formula>NOT(ISERROR(SEARCH("TAK",G30)))</formula>
    </cfRule>
  </conditionalFormatting>
  <conditionalFormatting sqref="G33">
    <cfRule type="cellIs" dxfId="112" priority="57" operator="equal">
      <formula>"NIE"</formula>
    </cfRule>
    <cfRule type="containsText" dxfId="111" priority="56" operator="containsText" text="TAK">
      <formula>NOT(ISERROR(SEARCH("TAK",G33)))</formula>
    </cfRule>
    <cfRule type="cellIs" dxfId="110" priority="55" operator="equal">
      <formula>"NIE DOTYCZY"</formula>
    </cfRule>
  </conditionalFormatting>
  <conditionalFormatting sqref="G35">
    <cfRule type="cellIs" dxfId="109" priority="10" operator="equal">
      <formula>"NIE DOTYCZY"</formula>
    </cfRule>
    <cfRule type="containsText" dxfId="108" priority="11" operator="containsText" text="TAK">
      <formula>NOT(ISERROR(SEARCH("TAK",G35)))</formula>
    </cfRule>
    <cfRule type="cellIs" dxfId="107" priority="12" operator="equal">
      <formula>"NIE"</formula>
    </cfRule>
  </conditionalFormatting>
  <conditionalFormatting sqref="G38">
    <cfRule type="containsText" dxfId="106" priority="53" operator="containsText" text="TAK">
      <formula>NOT(ISERROR(SEARCH("TAK",G38)))</formula>
    </cfRule>
    <cfRule type="cellIs" dxfId="105" priority="52" operator="equal">
      <formula>"NIE DOTYCZY"</formula>
    </cfRule>
    <cfRule type="cellIs" dxfId="104" priority="54" operator="equal">
      <formula>"NIE"</formula>
    </cfRule>
  </conditionalFormatting>
  <conditionalFormatting sqref="G40">
    <cfRule type="cellIs" dxfId="103" priority="51" operator="equal">
      <formula>"NIE"</formula>
    </cfRule>
    <cfRule type="containsText" dxfId="102" priority="50" operator="containsText" text="TAK">
      <formula>NOT(ISERROR(SEARCH("TAK",G40)))</formula>
    </cfRule>
    <cfRule type="cellIs" dxfId="101" priority="49" operator="equal">
      <formula>"NIE DOTYCZY"</formula>
    </cfRule>
  </conditionalFormatting>
  <conditionalFormatting sqref="G42">
    <cfRule type="containsText" dxfId="100" priority="8" operator="containsText" text="TAK">
      <formula>NOT(ISERROR(SEARCH("TAK",G42)))</formula>
    </cfRule>
    <cfRule type="cellIs" dxfId="99" priority="7" operator="equal">
      <formula>"NIE DOTYCZY"</formula>
    </cfRule>
    <cfRule type="cellIs" dxfId="98" priority="9" operator="equal">
      <formula>"NIE"</formula>
    </cfRule>
  </conditionalFormatting>
  <conditionalFormatting sqref="G45">
    <cfRule type="cellIs" dxfId="97" priority="46" operator="equal">
      <formula>"NIE DOTYCZY"</formula>
    </cfRule>
    <cfRule type="cellIs" dxfId="96" priority="48" operator="equal">
      <formula>"NIE"</formula>
    </cfRule>
    <cfRule type="containsText" dxfId="95" priority="47" operator="containsText" text="TAK">
      <formula>NOT(ISERROR(SEARCH("TAK",G45)))</formula>
    </cfRule>
  </conditionalFormatting>
  <conditionalFormatting sqref="G47">
    <cfRule type="cellIs" dxfId="94" priority="43" operator="equal">
      <formula>"NIE DOTYCZY"</formula>
    </cfRule>
    <cfRule type="containsText" dxfId="93" priority="44" operator="containsText" text="TAK">
      <formula>NOT(ISERROR(SEARCH("TAK",G47)))</formula>
    </cfRule>
    <cfRule type="cellIs" dxfId="92" priority="45" operator="equal">
      <formula>"NIE"</formula>
    </cfRule>
  </conditionalFormatting>
  <conditionalFormatting sqref="G49">
    <cfRule type="cellIs" dxfId="91" priority="42" operator="equal">
      <formula>"NIE"</formula>
    </cfRule>
    <cfRule type="containsText" dxfId="90" priority="41" operator="containsText" text="TAK">
      <formula>NOT(ISERROR(SEARCH("TAK",G49)))</formula>
    </cfRule>
    <cfRule type="cellIs" dxfId="89" priority="40" operator="equal">
      <formula>"NIE DOTYCZY"</formula>
    </cfRule>
  </conditionalFormatting>
  <conditionalFormatting sqref="G51">
    <cfRule type="cellIs" dxfId="88" priority="39" operator="equal">
      <formula>"NIE"</formula>
    </cfRule>
    <cfRule type="containsText" dxfId="87" priority="38" operator="containsText" text="TAK">
      <formula>NOT(ISERROR(SEARCH("TAK",G51)))</formula>
    </cfRule>
    <cfRule type="cellIs" dxfId="86" priority="37" operator="equal">
      <formula>"NIE DOTYCZY"</formula>
    </cfRule>
  </conditionalFormatting>
  <conditionalFormatting sqref="G53">
    <cfRule type="cellIs" dxfId="85" priority="3" operator="equal">
      <formula>"NIE"</formula>
    </cfRule>
    <cfRule type="cellIs" dxfId="84" priority="1" operator="equal">
      <formula>"NIE DOTYCZY"</formula>
    </cfRule>
    <cfRule type="containsText" dxfId="83" priority="2" operator="containsText" text="TAK">
      <formula>NOT(ISERROR(SEARCH("TAK",G53)))</formula>
    </cfRule>
  </conditionalFormatting>
  <conditionalFormatting sqref="G60">
    <cfRule type="cellIs" dxfId="82" priority="4" operator="equal">
      <formula>"NIE DOTYCZY"</formula>
    </cfRule>
    <cfRule type="containsText" dxfId="81" priority="5" operator="containsText" text="TAK">
      <formula>NOT(ISERROR(SEARCH("TAK",G60)))</formula>
    </cfRule>
    <cfRule type="cellIs" dxfId="80" priority="6" operator="equal">
      <formula>"NIE"</formula>
    </cfRule>
  </conditionalFormatting>
  <conditionalFormatting sqref="G63">
    <cfRule type="cellIs" dxfId="79" priority="28" operator="equal">
      <formula>"NIE DOTYCZY"</formula>
    </cfRule>
    <cfRule type="cellIs" dxfId="78" priority="30" operator="equal">
      <formula>"NIE"</formula>
    </cfRule>
    <cfRule type="containsText" dxfId="77" priority="29" operator="containsText" text="TAK">
      <formula>NOT(ISERROR(SEARCH("TAK",G63)))</formula>
    </cfRule>
  </conditionalFormatting>
  <conditionalFormatting sqref="G65">
    <cfRule type="cellIs" dxfId="76" priority="27" operator="equal">
      <formula>"NIE"</formula>
    </cfRule>
    <cfRule type="containsText" dxfId="75" priority="26" operator="containsText" text="TAK">
      <formula>NOT(ISERROR(SEARCH("TAK",G65)))</formula>
    </cfRule>
    <cfRule type="cellIs" dxfId="74" priority="25" operator="equal">
      <formula>"NIE DOTYCZY"</formula>
    </cfRule>
  </conditionalFormatting>
  <conditionalFormatting sqref="G68:G70">
    <cfRule type="cellIs" dxfId="73" priority="34" operator="equal">
      <formula>"NIE DOTYCZY"</formula>
    </cfRule>
    <cfRule type="containsText" dxfId="72" priority="35" operator="containsText" text="TAK">
      <formula>NOT(ISERROR(SEARCH("TAK",G68)))</formula>
    </cfRule>
    <cfRule type="cellIs" dxfId="71"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6D6D3AEE-A12F-4712-936E-88F6F4FA966F}">
          <x14:formula1>
            <xm:f>robocze!$B$3:$B$4</xm:f>
          </x14:formula1>
          <xm:sqref>G68:G69</xm:sqref>
        </x14:dataValidation>
        <x14:dataValidation type="list" allowBlank="1" showInputMessage="1" showErrorMessage="1" xr:uid="{4E7203B5-9CD5-4CB0-BFDD-2F89C4FC368C}">
          <x14:formula1>
            <xm:f>robocze!$B$7:$B$9</xm:f>
          </x14:formula1>
          <xm:sqref>G70</xm:sqref>
        </x14:dataValidation>
        <x14:dataValidation type="list" allowBlank="1" showInputMessage="1" showErrorMessage="1" xr:uid="{C8D5CA44-C333-44C3-B1E7-85133AF6EBD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5" x14ac:dyDescent="0.25"/>
  <cols>
    <col min="2" max="2" width="8.85546875" style="7"/>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169" t="s">
        <v>0</v>
      </c>
      <c r="C2" s="184"/>
      <c r="D2" s="184"/>
      <c r="E2" s="184"/>
      <c r="F2" s="184"/>
      <c r="G2" s="184"/>
      <c r="H2" s="185"/>
    </row>
    <row r="3" spans="2:8" ht="31.15" customHeight="1" x14ac:dyDescent="0.25">
      <c r="B3" s="155" t="s">
        <v>5</v>
      </c>
      <c r="C3" s="156"/>
      <c r="D3" s="172" t="str">
        <f>'I etap oceny strona tytułowa'!D7:H7</f>
        <v>tytuł projektu</v>
      </c>
      <c r="E3" s="173"/>
      <c r="F3" s="173"/>
      <c r="G3" s="173"/>
      <c r="H3" s="174"/>
    </row>
    <row r="4" spans="2:8" ht="31.15" customHeight="1" x14ac:dyDescent="0.25">
      <c r="B4" s="145" t="s">
        <v>6</v>
      </c>
      <c r="C4" s="146"/>
      <c r="D4" s="147" t="str">
        <f>'I etap oceny strona tytułowa'!D8:H8</f>
        <v>FENX.01.02-00.00.01-001/23</v>
      </c>
      <c r="E4" s="148"/>
      <c r="F4" s="148"/>
      <c r="G4" s="148"/>
      <c r="H4" s="149"/>
    </row>
    <row r="5" spans="2:8" ht="31.15" customHeight="1" thickBot="1" x14ac:dyDescent="0.3">
      <c r="B5" s="150" t="s">
        <v>7</v>
      </c>
      <c r="C5" s="151"/>
      <c r="D5" s="186" t="str">
        <f>'I etap oceny strona tytułowa'!D9:H9</f>
        <v>Miasto 44</v>
      </c>
      <c r="E5" s="182"/>
      <c r="F5" s="182"/>
      <c r="G5" s="182"/>
      <c r="H5" s="183"/>
    </row>
    <row r="6" spans="2:8" ht="50.25" customHeight="1" x14ac:dyDescent="0.25">
      <c r="B6" s="252" t="s">
        <v>203</v>
      </c>
      <c r="C6" s="253"/>
      <c r="D6" s="253"/>
      <c r="E6" s="253"/>
      <c r="F6" s="253"/>
      <c r="G6" s="253"/>
      <c r="H6" s="254"/>
    </row>
    <row r="7" spans="2:8" ht="32.25" thickBot="1" x14ac:dyDescent="0.3">
      <c r="B7" s="26" t="s">
        <v>22</v>
      </c>
      <c r="C7" s="255" t="s">
        <v>23</v>
      </c>
      <c r="D7" s="256"/>
      <c r="E7" s="256"/>
      <c r="F7" s="257"/>
      <c r="G7" s="28" t="s">
        <v>24</v>
      </c>
      <c r="H7" s="29" t="s">
        <v>25</v>
      </c>
    </row>
    <row r="8" spans="2:8" ht="42.6" customHeight="1" x14ac:dyDescent="0.25">
      <c r="B8" s="11">
        <v>1</v>
      </c>
      <c r="C8" s="247" t="s">
        <v>168</v>
      </c>
      <c r="D8" s="247"/>
      <c r="E8" s="247"/>
      <c r="F8" s="247"/>
      <c r="G8" s="20" t="str">
        <f>IF(AND(G9="TAK"),"TAK","NIE")</f>
        <v>TAK</v>
      </c>
      <c r="H8" s="15"/>
    </row>
    <row r="9" spans="2:8" ht="52.15" customHeight="1" thickBot="1" x14ac:dyDescent="0.3">
      <c r="B9" s="18" t="s">
        <v>27</v>
      </c>
      <c r="C9" s="249" t="s">
        <v>170</v>
      </c>
      <c r="D9" s="249"/>
      <c r="E9" s="249"/>
      <c r="F9" s="249"/>
      <c r="G9" s="9" t="s">
        <v>13</v>
      </c>
      <c r="H9" s="21"/>
    </row>
    <row r="10" spans="2:8" ht="63.75" customHeight="1" x14ac:dyDescent="0.25">
      <c r="B10" s="11">
        <v>2</v>
      </c>
      <c r="C10" s="247" t="s">
        <v>169</v>
      </c>
      <c r="D10" s="247"/>
      <c r="E10" s="247"/>
      <c r="F10" s="247"/>
      <c r="G10" s="20" t="str">
        <f>IF(AND(G11="TAK"),"TAK","NIE")</f>
        <v>TAK</v>
      </c>
      <c r="H10" s="15"/>
    </row>
    <row r="11" spans="2:8" ht="48.75" customHeight="1" thickBot="1" x14ac:dyDescent="0.3">
      <c r="B11" s="12" t="s">
        <v>40</v>
      </c>
      <c r="C11" s="248" t="s">
        <v>171</v>
      </c>
      <c r="D11" s="248"/>
      <c r="E11" s="248"/>
      <c r="F11" s="248"/>
      <c r="G11" s="13" t="s">
        <v>13</v>
      </c>
      <c r="H11" s="14"/>
    </row>
    <row r="12" spans="2:8" ht="40.15" customHeight="1" x14ac:dyDescent="0.25">
      <c r="B12" s="11">
        <v>4</v>
      </c>
      <c r="C12" s="247" t="s">
        <v>172</v>
      </c>
      <c r="D12" s="247"/>
      <c r="E12" s="247"/>
      <c r="F12" s="247"/>
      <c r="G12" s="20" t="str">
        <f>IF(AND(G13="TAK"),"TAK","NIE")</f>
        <v>TAK</v>
      </c>
      <c r="H12" s="15"/>
    </row>
    <row r="13" spans="2:8" ht="43.5" customHeight="1" thickBot="1" x14ac:dyDescent="0.3">
      <c r="B13" s="18" t="s">
        <v>48</v>
      </c>
      <c r="C13" s="249" t="s">
        <v>173</v>
      </c>
      <c r="D13" s="249"/>
      <c r="E13" s="249"/>
      <c r="F13" s="249"/>
      <c r="G13" s="9" t="s">
        <v>13</v>
      </c>
      <c r="H13" s="21"/>
    </row>
    <row r="14" spans="2:8" ht="90" customHeight="1" x14ac:dyDescent="0.25">
      <c r="B14" s="11">
        <v>5</v>
      </c>
      <c r="C14" s="247" t="s">
        <v>175</v>
      </c>
      <c r="D14" s="247"/>
      <c r="E14" s="247"/>
      <c r="F14" s="247"/>
      <c r="G14" s="20" t="str">
        <f>IF(AND(G15="TAK"),"TAK","NIE")</f>
        <v>TAK</v>
      </c>
      <c r="H14" s="15"/>
    </row>
    <row r="15" spans="2:8" ht="39.6" customHeight="1" thickBot="1" x14ac:dyDescent="0.3">
      <c r="B15" s="18" t="s">
        <v>51</v>
      </c>
      <c r="C15" s="249" t="s">
        <v>174</v>
      </c>
      <c r="D15" s="249"/>
      <c r="E15" s="249"/>
      <c r="F15" s="249"/>
      <c r="G15" s="9" t="s">
        <v>13</v>
      </c>
      <c r="H15" s="21"/>
    </row>
    <row r="16" spans="2:8" ht="57" customHeight="1" x14ac:dyDescent="0.25">
      <c r="B16" s="11">
        <v>6</v>
      </c>
      <c r="C16" s="247" t="s">
        <v>177</v>
      </c>
      <c r="D16" s="247"/>
      <c r="E16" s="247"/>
      <c r="F16" s="247"/>
      <c r="G16" s="20" t="str">
        <f>IF(AND(G17="TAK"),"TAK","NIE")</f>
        <v>TAK</v>
      </c>
      <c r="H16" s="15"/>
    </row>
    <row r="17" spans="2:8" ht="141.75" customHeight="1" thickBot="1" x14ac:dyDescent="0.3">
      <c r="B17" s="18" t="s">
        <v>176</v>
      </c>
      <c r="C17" s="249" t="s">
        <v>178</v>
      </c>
      <c r="D17" s="249"/>
      <c r="E17" s="249"/>
      <c r="F17" s="249"/>
      <c r="G17" s="9" t="s">
        <v>13</v>
      </c>
      <c r="H17" s="21"/>
    </row>
    <row r="18" spans="2:8" ht="32.25" customHeight="1" x14ac:dyDescent="0.25">
      <c r="B18" s="11">
        <v>7</v>
      </c>
      <c r="C18" s="247" t="s">
        <v>180</v>
      </c>
      <c r="D18" s="247"/>
      <c r="E18" s="247"/>
      <c r="F18" s="247"/>
      <c r="G18" s="20" t="str">
        <f>IF(AND(G19="TAK", G20="TAK", G21="TAK"),"TAK","NIE")</f>
        <v>TAK</v>
      </c>
      <c r="H18" s="15"/>
    </row>
    <row r="19" spans="2:8" ht="60.75" customHeight="1" x14ac:dyDescent="0.25">
      <c r="B19" s="18" t="s">
        <v>179</v>
      </c>
      <c r="C19" s="249" t="s">
        <v>183</v>
      </c>
      <c r="D19" s="249"/>
      <c r="E19" s="249"/>
      <c r="F19" s="249"/>
      <c r="G19" s="9" t="s">
        <v>13</v>
      </c>
      <c r="H19" s="21"/>
    </row>
    <row r="20" spans="2:8" ht="39.6" customHeight="1" x14ac:dyDescent="0.25">
      <c r="B20" s="56" t="s">
        <v>181</v>
      </c>
      <c r="C20" s="249" t="s">
        <v>182</v>
      </c>
      <c r="D20" s="249"/>
      <c r="E20" s="249"/>
      <c r="F20" s="249"/>
      <c r="G20" s="9" t="s">
        <v>13</v>
      </c>
      <c r="H20" s="57"/>
    </row>
    <row r="21" spans="2:8" ht="71.25" customHeight="1" x14ac:dyDescent="0.25">
      <c r="B21" s="18" t="s">
        <v>184</v>
      </c>
      <c r="C21" s="249" t="s">
        <v>185</v>
      </c>
      <c r="D21" s="249"/>
      <c r="E21" s="249"/>
      <c r="F21" s="249"/>
      <c r="G21" s="9" t="s">
        <v>13</v>
      </c>
      <c r="H21" s="57"/>
    </row>
    <row r="22" spans="2:8" ht="51.75" customHeight="1" thickBot="1" x14ac:dyDescent="0.3">
      <c r="B22" s="18" t="s">
        <v>186</v>
      </c>
      <c r="C22" s="249" t="s">
        <v>187</v>
      </c>
      <c r="D22" s="249"/>
      <c r="E22" s="249"/>
      <c r="F22" s="249"/>
      <c r="G22" s="9" t="s">
        <v>13</v>
      </c>
      <c r="H22" s="57"/>
    </row>
    <row r="23" spans="2:8" ht="51.75" customHeight="1" x14ac:dyDescent="0.25">
      <c r="B23" s="11">
        <v>8</v>
      </c>
      <c r="C23" s="247" t="s">
        <v>188</v>
      </c>
      <c r="D23" s="247"/>
      <c r="E23" s="247"/>
      <c r="F23" s="247"/>
      <c r="G23" s="20" t="str">
        <f>IF(AND(G24="TAK"),"TAK","NIE")</f>
        <v>TAK</v>
      </c>
      <c r="H23" s="15"/>
    </row>
    <row r="24" spans="2:8" ht="127.5" customHeight="1" thickBot="1" x14ac:dyDescent="0.3">
      <c r="B24" s="18" t="s">
        <v>70</v>
      </c>
      <c r="C24" s="249" t="s">
        <v>189</v>
      </c>
      <c r="D24" s="249"/>
      <c r="E24" s="249"/>
      <c r="F24" s="249"/>
      <c r="G24" s="9" t="s">
        <v>13</v>
      </c>
      <c r="H24" s="21"/>
    </row>
    <row r="25" spans="2:8" ht="51.75" customHeight="1" x14ac:dyDescent="0.25">
      <c r="B25" s="11">
        <v>9</v>
      </c>
      <c r="C25" s="247" t="s">
        <v>190</v>
      </c>
      <c r="D25" s="247"/>
      <c r="E25" s="247"/>
      <c r="F25" s="247"/>
      <c r="G25" s="20" t="str">
        <f>IF(AND(G26="TAK"),"TAK","NIE")</f>
        <v>TAK</v>
      </c>
      <c r="H25" s="15"/>
    </row>
    <row r="26" spans="2:8" ht="51.75" customHeight="1" thickBot="1" x14ac:dyDescent="0.3">
      <c r="B26" s="18" t="s">
        <v>192</v>
      </c>
      <c r="C26" s="249" t="s">
        <v>191</v>
      </c>
      <c r="D26" s="249"/>
      <c r="E26" s="249"/>
      <c r="F26" s="249"/>
      <c r="G26" s="9" t="s">
        <v>13</v>
      </c>
      <c r="H26" s="21"/>
    </row>
    <row r="27" spans="2:8" ht="29.45" customHeight="1" x14ac:dyDescent="0.25">
      <c r="B27" s="11">
        <v>10</v>
      </c>
      <c r="C27" s="247" t="s">
        <v>193</v>
      </c>
      <c r="D27" s="247"/>
      <c r="E27" s="247"/>
      <c r="F27" s="247"/>
      <c r="G27" s="205" t="s">
        <v>13</v>
      </c>
      <c r="H27" s="15"/>
    </row>
    <row r="28" spans="2:8" ht="29.25" customHeight="1" thickBot="1" x14ac:dyDescent="0.3">
      <c r="B28" s="12" t="s">
        <v>76</v>
      </c>
      <c r="C28" s="248" t="s">
        <v>194</v>
      </c>
      <c r="D28" s="248"/>
      <c r="E28" s="248"/>
      <c r="F28" s="248"/>
      <c r="G28" s="206"/>
      <c r="H28" s="14"/>
    </row>
    <row r="29" spans="2:8" ht="31.9" customHeight="1" x14ac:dyDescent="0.25">
      <c r="B29" s="233" t="s">
        <v>118</v>
      </c>
      <c r="C29" s="250"/>
      <c r="D29" s="250"/>
      <c r="E29" s="250"/>
      <c r="F29" s="250"/>
      <c r="G29" s="250"/>
      <c r="H29" s="251"/>
    </row>
    <row r="30" spans="2:8" ht="30.6" customHeight="1" x14ac:dyDescent="0.25">
      <c r="B30" s="23">
        <v>1</v>
      </c>
      <c r="C30" s="260" t="s">
        <v>115</v>
      </c>
      <c r="D30" s="260"/>
      <c r="E30" s="260"/>
      <c r="F30" s="260"/>
      <c r="G30" s="9" t="s">
        <v>13</v>
      </c>
      <c r="H30" s="21"/>
    </row>
    <row r="31" spans="2:8" ht="40.9" customHeight="1" thickBot="1" x14ac:dyDescent="0.3">
      <c r="B31" s="24">
        <v>2</v>
      </c>
      <c r="C31" s="258" t="s">
        <v>119</v>
      </c>
      <c r="D31" s="258"/>
      <c r="E31" s="258"/>
      <c r="F31" s="258"/>
      <c r="G31" s="6" t="s">
        <v>13</v>
      </c>
      <c r="H31" s="25"/>
    </row>
    <row r="32" spans="2:8" ht="30.6" customHeight="1" thickBot="1" x14ac:dyDescent="0.3">
      <c r="B32" s="242" t="s">
        <v>120</v>
      </c>
      <c r="C32" s="243"/>
      <c r="D32" s="243"/>
      <c r="E32" s="243"/>
      <c r="F32" s="243"/>
      <c r="G32" s="259" t="s">
        <v>121</v>
      </c>
      <c r="H32" s="246"/>
    </row>
  </sheetData>
  <mergeCells count="36">
    <mergeCell ref="C23:F23"/>
    <mergeCell ref="C24:F24"/>
    <mergeCell ref="C25:F25"/>
    <mergeCell ref="C26:F26"/>
    <mergeCell ref="C30:F30"/>
    <mergeCell ref="C31:F31"/>
    <mergeCell ref="G27:G28"/>
    <mergeCell ref="B32:F32"/>
    <mergeCell ref="C28:F28"/>
    <mergeCell ref="G32:H32"/>
    <mergeCell ref="B5:C5"/>
    <mergeCell ref="D5:H5"/>
    <mergeCell ref="B6:H6"/>
    <mergeCell ref="C7:F7"/>
    <mergeCell ref="C9:F9"/>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2:H2"/>
    <mergeCell ref="B3:C3"/>
    <mergeCell ref="D3:H3"/>
    <mergeCell ref="B4:C4"/>
    <mergeCell ref="D4:H4"/>
  </mergeCells>
  <conditionalFormatting sqref="G8">
    <cfRule type="cellIs" dxfId="70" priority="22" operator="equal">
      <formula>"NIE DOTYCZY"</formula>
    </cfRule>
    <cfRule type="containsText" dxfId="69" priority="23" operator="containsText" text="TAK">
      <formula>NOT(ISERROR(SEARCH("TAK",G8)))</formula>
    </cfRule>
    <cfRule type="cellIs" dxfId="68" priority="24" operator="equal">
      <formula>"NIE"</formula>
    </cfRule>
  </conditionalFormatting>
  <conditionalFormatting sqref="G10">
    <cfRule type="cellIs" dxfId="67" priority="31" operator="equal">
      <formula>"NIE DOTYCZY"</formula>
    </cfRule>
    <cfRule type="containsText" dxfId="66" priority="32" operator="containsText" text="TAK">
      <formula>NOT(ISERROR(SEARCH("TAK",G10)))</formula>
    </cfRule>
    <cfRule type="cellIs" dxfId="65" priority="33" operator="equal">
      <formula>"NIE"</formula>
    </cfRule>
  </conditionalFormatting>
  <conditionalFormatting sqref="G12">
    <cfRule type="cellIs" dxfId="64" priority="25" operator="equal">
      <formula>"NIE DOTYCZY"</formula>
    </cfRule>
    <cfRule type="containsText" dxfId="63" priority="26" operator="containsText" text="TAK">
      <formula>NOT(ISERROR(SEARCH("TAK",G12)))</formula>
    </cfRule>
    <cfRule type="cellIs" dxfId="62" priority="27" operator="equal">
      <formula>"NIE"</formula>
    </cfRule>
  </conditionalFormatting>
  <conditionalFormatting sqref="G14">
    <cfRule type="cellIs" dxfId="61" priority="13" operator="equal">
      <formula>"NIE DOTYCZY"</formula>
    </cfRule>
    <cfRule type="containsText" dxfId="60" priority="14" operator="containsText" text="TAK">
      <formula>NOT(ISERROR(SEARCH("TAK",G14)))</formula>
    </cfRule>
    <cfRule type="cellIs" dxfId="59" priority="15" operator="equal">
      <formula>"NIE"</formula>
    </cfRule>
  </conditionalFormatting>
  <conditionalFormatting sqref="G16">
    <cfRule type="cellIs" dxfId="58" priority="10" operator="equal">
      <formula>"NIE DOTYCZY"</formula>
    </cfRule>
    <cfRule type="containsText" dxfId="57" priority="11" operator="containsText" text="TAK">
      <formula>NOT(ISERROR(SEARCH("TAK",G16)))</formula>
    </cfRule>
    <cfRule type="cellIs" dxfId="56" priority="12" operator="equal">
      <formula>"NIE"</formula>
    </cfRule>
  </conditionalFormatting>
  <conditionalFormatting sqref="G18">
    <cfRule type="cellIs" dxfId="55" priority="7" operator="equal">
      <formula>"NIE DOTYCZY"</formula>
    </cfRule>
    <cfRule type="containsText" dxfId="54" priority="8" operator="containsText" text="TAK">
      <formula>NOT(ISERROR(SEARCH("TAK",G18)))</formula>
    </cfRule>
    <cfRule type="cellIs" dxfId="53" priority="9" operator="equal">
      <formula>"NIE"</formula>
    </cfRule>
  </conditionalFormatting>
  <conditionalFormatting sqref="G23">
    <cfRule type="cellIs" dxfId="52" priority="4" operator="equal">
      <formula>"NIE DOTYCZY"</formula>
    </cfRule>
    <cfRule type="containsText" dxfId="51" priority="5" operator="containsText" text="TAK">
      <formula>NOT(ISERROR(SEARCH("TAK",G23)))</formula>
    </cfRule>
    <cfRule type="cellIs" dxfId="50" priority="6" operator="equal">
      <formula>"NIE"</formula>
    </cfRule>
  </conditionalFormatting>
  <conditionalFormatting sqref="G25">
    <cfRule type="cellIs" dxfId="49" priority="1" operator="equal">
      <formula>"NIE DOTYCZY"</formula>
    </cfRule>
    <cfRule type="containsText" dxfId="48" priority="2" operator="containsText" text="TAK">
      <formula>NOT(ISERROR(SEARCH("TAK",G25)))</formula>
    </cfRule>
    <cfRule type="cellIs" dxfId="47" priority="3" operator="equal">
      <formula>"NIE"</formula>
    </cfRule>
  </conditionalFormatting>
  <conditionalFormatting sqref="G27">
    <cfRule type="cellIs" dxfId="46" priority="73" operator="equal">
      <formula>"NIE DOTYCZY"</formula>
    </cfRule>
    <cfRule type="containsText" dxfId="45" priority="74" operator="containsText" text="TAK">
      <formula>NOT(ISERROR(SEARCH("TAK",G27)))</formula>
    </cfRule>
    <cfRule type="cellIs" dxfId="44" priority="75" operator="equal">
      <formula>"NIE"</formula>
    </cfRule>
  </conditionalFormatting>
  <conditionalFormatting sqref="G30:G32">
    <cfRule type="cellIs" dxfId="43" priority="58" operator="equal">
      <formula>"NIE DOTYCZY"</formula>
    </cfRule>
    <cfRule type="containsText" dxfId="42" priority="59" operator="containsText" text="TAK">
      <formula>NOT(ISERROR(SEARCH("TAK",G30)))</formula>
    </cfRule>
    <cfRule type="cellIs" dxfId="41"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robocze!$B$7:$B$9</xm:f>
          </x14:formula1>
          <xm:sqref>G32</xm:sqref>
        </x14:dataValidation>
        <x14:dataValidation type="list" allowBlank="1" showInputMessage="1" showErrorMessage="1" xr:uid="{00000000-0002-0000-0200-000002000000}">
          <x14:formula1>
            <xm:f>robocze!$B$3:$B$4</xm:f>
          </x14:formula1>
          <xm:sqref>G30:G31</xm:sqref>
        </x14:dataValidation>
        <x14:dataValidation type="list" allowBlank="1" showInputMessage="1" showErrorMessage="1" xr:uid="{00000000-0002-0000-0200-000000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A8AA-3FCA-4A37-8EEA-3C464A9D7D05}">
  <sheetPr>
    <pageSetUpPr fitToPage="1"/>
  </sheetPr>
  <dimension ref="B1:H23"/>
  <sheetViews>
    <sheetView topLeftCell="A7" zoomScaleNormal="100" zoomScaleSheetLayoutView="115" workbookViewId="0">
      <selection activeCell="L12" sqref="L12"/>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69" t="s">
        <v>0</v>
      </c>
      <c r="C2" s="170"/>
      <c r="D2" s="170"/>
      <c r="E2" s="170"/>
      <c r="F2" s="170"/>
      <c r="G2" s="170"/>
      <c r="H2" s="171"/>
    </row>
    <row r="3" spans="2:8" ht="31.9" customHeight="1" x14ac:dyDescent="0.25">
      <c r="B3" s="155" t="s">
        <v>1</v>
      </c>
      <c r="C3" s="156"/>
      <c r="D3" s="172" t="s">
        <v>353</v>
      </c>
      <c r="E3" s="173"/>
      <c r="F3" s="173"/>
      <c r="G3" s="173"/>
      <c r="H3" s="174"/>
    </row>
    <row r="4" spans="2:8" ht="31.9" customHeight="1" x14ac:dyDescent="0.25">
      <c r="B4" s="145" t="s">
        <v>2</v>
      </c>
      <c r="C4" s="146"/>
      <c r="D4" s="147" t="s">
        <v>354</v>
      </c>
      <c r="E4" s="148"/>
      <c r="F4" s="148"/>
      <c r="G4" s="148"/>
      <c r="H4" s="149"/>
    </row>
    <row r="5" spans="2:8" ht="66" customHeight="1" x14ac:dyDescent="0.25">
      <c r="B5" s="145" t="s">
        <v>3</v>
      </c>
      <c r="C5" s="146"/>
      <c r="D5" s="147" t="s">
        <v>355</v>
      </c>
      <c r="E5" s="148"/>
      <c r="F5" s="148"/>
      <c r="G5" s="148"/>
      <c r="H5" s="149"/>
    </row>
    <row r="6" spans="2:8" ht="31.9" customHeight="1" thickBot="1" x14ac:dyDescent="0.3">
      <c r="B6" s="150" t="s">
        <v>4</v>
      </c>
      <c r="C6" s="151"/>
      <c r="D6" s="175" t="s">
        <v>356</v>
      </c>
      <c r="E6" s="176"/>
      <c r="F6" s="176"/>
      <c r="G6" s="176"/>
      <c r="H6" s="177"/>
    </row>
    <row r="7" spans="2:8" ht="31.9" customHeight="1" x14ac:dyDescent="0.25">
      <c r="B7" s="155" t="s">
        <v>5</v>
      </c>
      <c r="C7" s="156"/>
      <c r="D7" s="172" t="s">
        <v>289</v>
      </c>
      <c r="E7" s="173"/>
      <c r="F7" s="173"/>
      <c r="G7" s="173"/>
      <c r="H7" s="174"/>
    </row>
    <row r="8" spans="2:8" ht="31.9" customHeight="1" x14ac:dyDescent="0.25">
      <c r="B8" s="145" t="s">
        <v>6</v>
      </c>
      <c r="C8" s="146"/>
      <c r="D8" s="147" t="s">
        <v>357</v>
      </c>
      <c r="E8" s="148"/>
      <c r="F8" s="148"/>
      <c r="G8" s="148"/>
      <c r="H8" s="149"/>
    </row>
    <row r="9" spans="2:8" ht="31.9" customHeight="1" x14ac:dyDescent="0.25">
      <c r="B9" s="145" t="s">
        <v>7</v>
      </c>
      <c r="C9" s="146"/>
      <c r="D9" s="147" t="s">
        <v>289</v>
      </c>
      <c r="E9" s="148"/>
      <c r="F9" s="148"/>
      <c r="G9" s="148"/>
      <c r="H9" s="149"/>
    </row>
    <row r="10" spans="2:8" ht="31.9" customHeight="1" thickBot="1" x14ac:dyDescent="0.3">
      <c r="B10" s="150" t="s">
        <v>8</v>
      </c>
      <c r="C10" s="151"/>
      <c r="D10" s="152">
        <v>500000000</v>
      </c>
      <c r="E10" s="153"/>
      <c r="F10" s="153"/>
      <c r="G10" s="153"/>
      <c r="H10" s="154"/>
    </row>
    <row r="11" spans="2:8" ht="31.9" customHeight="1" x14ac:dyDescent="0.25">
      <c r="B11" s="155" t="s">
        <v>9</v>
      </c>
      <c r="C11" s="156"/>
      <c r="D11" s="157" t="s">
        <v>289</v>
      </c>
      <c r="E11" s="158"/>
      <c r="F11" s="158"/>
      <c r="G11" s="158"/>
      <c r="H11" s="159"/>
    </row>
    <row r="12" spans="2:8" ht="31.9" customHeight="1" x14ac:dyDescent="0.25">
      <c r="B12" s="145" t="s">
        <v>10</v>
      </c>
      <c r="C12" s="146"/>
      <c r="D12" s="178" t="s">
        <v>289</v>
      </c>
      <c r="E12" s="179"/>
      <c r="F12" s="179"/>
      <c r="G12" s="179"/>
      <c r="H12" s="180"/>
    </row>
    <row r="13" spans="2:8" ht="31.9" customHeight="1" thickBot="1" x14ac:dyDescent="0.3">
      <c r="B13" s="150" t="s">
        <v>11</v>
      </c>
      <c r="C13" s="151"/>
      <c r="D13" s="181" t="s">
        <v>289</v>
      </c>
      <c r="E13" s="182"/>
      <c r="F13" s="182"/>
      <c r="G13" s="182"/>
      <c r="H13" s="183"/>
    </row>
    <row r="14" spans="2:8" ht="31.9" customHeight="1" thickBot="1" x14ac:dyDescent="0.3">
      <c r="B14" s="162" t="s">
        <v>12</v>
      </c>
      <c r="C14" s="163"/>
      <c r="D14" s="163"/>
      <c r="E14" s="163"/>
      <c r="F14" s="163"/>
      <c r="G14" s="163"/>
      <c r="H14" s="164"/>
    </row>
    <row r="15" spans="2:8" ht="66" customHeight="1" x14ac:dyDescent="0.25">
      <c r="B15" s="165" t="s">
        <v>165</v>
      </c>
      <c r="C15" s="166"/>
      <c r="D15" s="166"/>
      <c r="E15" s="166"/>
      <c r="F15" s="166"/>
      <c r="G15" s="10" t="s">
        <v>13</v>
      </c>
      <c r="H15" s="49" t="s">
        <v>290</v>
      </c>
    </row>
    <row r="16" spans="2:8" ht="40.15" customHeight="1" x14ac:dyDescent="0.25">
      <c r="B16" s="261" t="s">
        <v>15</v>
      </c>
      <c r="C16" s="262"/>
      <c r="D16" s="262"/>
      <c r="E16" s="262"/>
      <c r="F16" s="262"/>
      <c r="G16" s="3">
        <f>'etap II oceny - horyzont. rank.'!H31+'etap II oceny - specyfik. rank.'!H60</f>
        <v>100</v>
      </c>
      <c r="H16" s="48" t="s">
        <v>294</v>
      </c>
    </row>
    <row r="17" spans="2:8" ht="45" customHeight="1" thickBot="1" x14ac:dyDescent="0.3">
      <c r="B17" s="160" t="s">
        <v>279</v>
      </c>
      <c r="C17" s="161"/>
      <c r="D17" s="161"/>
      <c r="E17" s="161"/>
      <c r="F17" s="161"/>
      <c r="G17" s="13" t="s">
        <v>13</v>
      </c>
      <c r="H17" s="50" t="str">
        <f>IF(G17="TAK",robocze!B11,robocze!B12)</f>
        <v>PROJEKT REKOMENDOWANY DO DOFINANSOWANIA</v>
      </c>
    </row>
    <row r="18" spans="2:8" ht="30.6" customHeight="1" x14ac:dyDescent="0.25">
      <c r="B18" s="141" t="s">
        <v>16</v>
      </c>
      <c r="C18" s="142"/>
      <c r="D18" s="140" t="s">
        <v>17</v>
      </c>
      <c r="E18" s="140"/>
      <c r="F18" s="140"/>
      <c r="G18" s="143"/>
      <c r="H18" s="144"/>
    </row>
    <row r="19" spans="2:8" ht="30.6" customHeight="1" x14ac:dyDescent="0.25">
      <c r="B19" s="133"/>
      <c r="C19" s="134"/>
      <c r="D19" s="137" t="s">
        <v>18</v>
      </c>
      <c r="E19" s="137"/>
      <c r="F19" s="137"/>
      <c r="G19" s="129"/>
      <c r="H19" s="130"/>
    </row>
    <row r="20" spans="2:8" ht="63.6" customHeight="1" thickBot="1" x14ac:dyDescent="0.3">
      <c r="B20" s="135"/>
      <c r="C20" s="136"/>
      <c r="D20" s="138" t="s">
        <v>19</v>
      </c>
      <c r="E20" s="138"/>
      <c r="F20" s="138"/>
      <c r="G20" s="167"/>
      <c r="H20" s="168"/>
    </row>
    <row r="21" spans="2:8" ht="30.6" customHeight="1" x14ac:dyDescent="0.25">
      <c r="B21" s="133" t="s">
        <v>20</v>
      </c>
      <c r="C21" s="134"/>
      <c r="D21" s="139" t="s">
        <v>17</v>
      </c>
      <c r="E21" s="139"/>
      <c r="F21" s="139"/>
      <c r="G21" s="127"/>
      <c r="H21" s="128"/>
    </row>
    <row r="22" spans="2:8" ht="30.6" customHeight="1" x14ac:dyDescent="0.25">
      <c r="B22" s="133"/>
      <c r="C22" s="134"/>
      <c r="D22" s="137" t="s">
        <v>18</v>
      </c>
      <c r="E22" s="137"/>
      <c r="F22" s="137"/>
      <c r="G22" s="129"/>
      <c r="H22" s="130"/>
    </row>
    <row r="23" spans="2:8" ht="60.6" customHeight="1" thickBot="1" x14ac:dyDescent="0.3">
      <c r="B23" s="135"/>
      <c r="C23" s="136"/>
      <c r="D23" s="138" t="s">
        <v>19</v>
      </c>
      <c r="E23" s="138"/>
      <c r="F23" s="138"/>
      <c r="G23" s="131"/>
      <c r="H23" s="132"/>
    </row>
  </sheetData>
  <mergeCells count="41">
    <mergeCell ref="B5:C5"/>
    <mergeCell ref="D5:H5"/>
    <mergeCell ref="B2:H2"/>
    <mergeCell ref="B3:C3"/>
    <mergeCell ref="D3:H3"/>
    <mergeCell ref="B4:C4"/>
    <mergeCell ref="D4:H4"/>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H14"/>
    <mergeCell ref="G18:H18"/>
    <mergeCell ref="D19:F19"/>
    <mergeCell ref="G19:H19"/>
    <mergeCell ref="D20:F20"/>
    <mergeCell ref="G20:H20"/>
    <mergeCell ref="B15:F15"/>
    <mergeCell ref="B16:F16"/>
    <mergeCell ref="B17:F17"/>
    <mergeCell ref="B18:C20"/>
    <mergeCell ref="D18:F18"/>
    <mergeCell ref="B21:C23"/>
    <mergeCell ref="D21:F21"/>
    <mergeCell ref="G21:H21"/>
    <mergeCell ref="D22:F22"/>
    <mergeCell ref="G22:H22"/>
    <mergeCell ref="D23:F23"/>
    <mergeCell ref="G23:H23"/>
  </mergeCells>
  <conditionalFormatting sqref="G15">
    <cfRule type="cellIs" dxfId="40" priority="3" operator="equal">
      <formula>"NIE DOTYCZY"</formula>
    </cfRule>
    <cfRule type="containsText" dxfId="39" priority="4" operator="containsText" text="TAK">
      <formula>NOT(ISERROR(SEARCH("TAK",G15)))</formula>
    </cfRule>
    <cfRule type="cellIs" dxfId="38" priority="5" operator="equal">
      <formula>"NIE"</formula>
    </cfRule>
  </conditionalFormatting>
  <conditionalFormatting sqref="G16">
    <cfRule type="cellIs" dxfId="37" priority="1" operator="lessThanOrEqual">
      <formula>13</formula>
    </cfRule>
    <cfRule type="cellIs" dxfId="36" priority="2" operator="greaterThanOrEqual">
      <formula>14</formula>
    </cfRule>
  </conditionalFormatting>
  <conditionalFormatting sqref="G17">
    <cfRule type="cellIs" dxfId="35" priority="6" operator="equal">
      <formula>"NIE DOTYCZY"</formula>
    </cfRule>
    <cfRule type="containsText" dxfId="34" priority="7" operator="containsText" text="TAK">
      <formula>NOT(ISERROR(SEARCH("TAK",G17)))</formula>
    </cfRule>
    <cfRule type="cellIs" dxfId="33" priority="8"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21471F7C-09C9-4FB5-9EC0-0CC96C63242E}">
          <x14:formula1>
            <xm:f>robocze!$B$3:$B$4</xm:f>
          </x14:formula1>
          <xm:sqref>G17</xm:sqref>
        </x14:dataValidation>
        <x14:dataValidation type="list" allowBlank="1" showInputMessage="1" showErrorMessage="1" xr:uid="{90334B5C-1097-4B26-BC05-22DA8E502F1A}">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workbookViewId="0">
      <selection activeCell="K13" sqref="K13"/>
    </sheetView>
  </sheetViews>
  <sheetFormatPr defaultRowHeight="15" x14ac:dyDescent="0.25"/>
  <cols>
    <col min="1" max="1" width="6.7109375" customWidth="1"/>
    <col min="2" max="2" width="11.7109375" customWidth="1"/>
    <col min="3" max="3" width="34.5703125" customWidth="1"/>
    <col min="6" max="6" width="4.42578125" customWidth="1"/>
    <col min="7" max="7" width="34.85546875" customWidth="1"/>
    <col min="8" max="8" width="11.85546875" style="1" customWidth="1"/>
    <col min="9" max="9" width="40.140625" customWidth="1"/>
  </cols>
  <sheetData>
    <row r="1" spans="2:9" ht="15.75" thickBot="1" x14ac:dyDescent="0.3"/>
    <row r="2" spans="2:9" ht="51" customHeight="1" thickBot="1" x14ac:dyDescent="0.3">
      <c r="B2" s="169" t="s">
        <v>0</v>
      </c>
      <c r="C2" s="184"/>
      <c r="D2" s="184"/>
      <c r="E2" s="184"/>
      <c r="F2" s="184"/>
      <c r="G2" s="184"/>
      <c r="H2" s="184"/>
      <c r="I2" s="185"/>
    </row>
    <row r="3" spans="2:9" ht="29.45" customHeight="1" x14ac:dyDescent="0.25">
      <c r="B3" s="155" t="s">
        <v>5</v>
      </c>
      <c r="C3" s="156"/>
      <c r="D3" s="172" t="str">
        <f>'II etap oceny strona tytułow'!D7:H7</f>
        <v>xxxxxxxxxxxxx</v>
      </c>
      <c r="E3" s="173"/>
      <c r="F3" s="173"/>
      <c r="G3" s="173"/>
      <c r="H3" s="173"/>
      <c r="I3" s="174"/>
    </row>
    <row r="4" spans="2:9" ht="29.45" customHeight="1" x14ac:dyDescent="0.25">
      <c r="B4" s="145" t="s">
        <v>6</v>
      </c>
      <c r="C4" s="146"/>
      <c r="D4" s="147" t="str">
        <f>'II etap oceny strona tytułow'!D8:H8</f>
        <v>FENX.02.04-00.00.01-xxxxx/xx</v>
      </c>
      <c r="E4" s="148"/>
      <c r="F4" s="148"/>
      <c r="G4" s="148"/>
      <c r="H4" s="148"/>
      <c r="I4" s="149"/>
    </row>
    <row r="5" spans="2:9" ht="29.45" customHeight="1" thickBot="1" x14ac:dyDescent="0.3">
      <c r="B5" s="150" t="s">
        <v>7</v>
      </c>
      <c r="C5" s="151"/>
      <c r="D5" s="186" t="str">
        <f>'II etap oceny strona tytułow'!D9:H9</f>
        <v>xxxxxxxxxxxxx</v>
      </c>
      <c r="E5" s="182"/>
      <c r="F5" s="182"/>
      <c r="G5" s="182"/>
      <c r="H5" s="182"/>
      <c r="I5" s="183"/>
    </row>
    <row r="6" spans="2:9" ht="37.9" customHeight="1" thickBot="1" x14ac:dyDescent="0.3">
      <c r="B6" s="162" t="s">
        <v>202</v>
      </c>
      <c r="C6" s="193"/>
      <c r="D6" s="193"/>
      <c r="E6" s="193"/>
      <c r="F6" s="193"/>
      <c r="G6" s="193"/>
      <c r="H6" s="193"/>
      <c r="I6" s="194"/>
    </row>
    <row r="7" spans="2:9" ht="31.5" x14ac:dyDescent="0.25">
      <c r="B7" s="78" t="s">
        <v>292</v>
      </c>
      <c r="C7" s="272" t="s">
        <v>23</v>
      </c>
      <c r="D7" s="273"/>
      <c r="E7" s="273"/>
      <c r="F7" s="274"/>
      <c r="G7" s="45" t="s">
        <v>122</v>
      </c>
      <c r="H7" s="46" t="s">
        <v>123</v>
      </c>
      <c r="I7" s="47" t="s">
        <v>25</v>
      </c>
    </row>
    <row r="8" spans="2:9" ht="36" customHeight="1" x14ac:dyDescent="0.25">
      <c r="B8" s="263">
        <v>1</v>
      </c>
      <c r="C8" s="264" t="s">
        <v>124</v>
      </c>
      <c r="D8" s="264"/>
      <c r="E8" s="264"/>
      <c r="F8" s="264"/>
      <c r="G8" s="264"/>
      <c r="H8" s="264"/>
      <c r="I8" s="265"/>
    </row>
    <row r="9" spans="2:9" ht="364.5" customHeight="1" x14ac:dyDescent="0.25">
      <c r="B9" s="263"/>
      <c r="C9" s="266" t="s">
        <v>195</v>
      </c>
      <c r="D9" s="267"/>
      <c r="E9" s="267"/>
      <c r="F9" s="268"/>
      <c r="G9" s="52" t="s">
        <v>201</v>
      </c>
      <c r="H9" s="58">
        <v>5</v>
      </c>
      <c r="I9" s="59"/>
    </row>
    <row r="10" spans="2:9" ht="33.6" customHeight="1" x14ac:dyDescent="0.25">
      <c r="B10" s="263">
        <v>2</v>
      </c>
      <c r="C10" s="264" t="s">
        <v>125</v>
      </c>
      <c r="D10" s="264"/>
      <c r="E10" s="264"/>
      <c r="F10" s="264"/>
      <c r="G10" s="264"/>
      <c r="H10" s="264"/>
      <c r="I10" s="265"/>
    </row>
    <row r="11" spans="2:9" ht="91.5" customHeight="1" x14ac:dyDescent="0.25">
      <c r="B11" s="263"/>
      <c r="C11" s="269" t="s">
        <v>126</v>
      </c>
      <c r="D11" s="270"/>
      <c r="E11" s="270"/>
      <c r="F11" s="271"/>
      <c r="G11" s="44" t="s">
        <v>127</v>
      </c>
      <c r="H11" s="1">
        <v>1</v>
      </c>
      <c r="I11" s="21"/>
    </row>
    <row r="12" spans="2:9" ht="30" customHeight="1" x14ac:dyDescent="0.25">
      <c r="B12" s="263">
        <v>3</v>
      </c>
      <c r="C12" s="264" t="s">
        <v>128</v>
      </c>
      <c r="D12" s="264"/>
      <c r="E12" s="264"/>
      <c r="F12" s="264"/>
      <c r="G12" s="264"/>
      <c r="H12" s="264"/>
      <c r="I12" s="265"/>
    </row>
    <row r="13" spans="2:9" ht="195.75" customHeight="1" x14ac:dyDescent="0.25">
      <c r="B13" s="263"/>
      <c r="C13" s="266" t="s">
        <v>196</v>
      </c>
      <c r="D13" s="267"/>
      <c r="E13" s="267"/>
      <c r="F13" s="268"/>
      <c r="G13" s="52" t="s">
        <v>198</v>
      </c>
      <c r="H13" s="60">
        <v>2</v>
      </c>
      <c r="I13" s="59"/>
    </row>
    <row r="14" spans="2:9" ht="29.45" customHeight="1" x14ac:dyDescent="0.25">
      <c r="B14" s="263">
        <v>4</v>
      </c>
      <c r="C14" s="264" t="s">
        <v>129</v>
      </c>
      <c r="D14" s="264"/>
      <c r="E14" s="264"/>
      <c r="F14" s="264"/>
      <c r="G14" s="264"/>
      <c r="H14" s="264"/>
      <c r="I14" s="265"/>
    </row>
    <row r="15" spans="2:9" ht="243.75" customHeight="1" x14ac:dyDescent="0.25">
      <c r="B15" s="263"/>
      <c r="C15" s="269" t="s">
        <v>130</v>
      </c>
      <c r="D15" s="270"/>
      <c r="E15" s="270"/>
      <c r="F15" s="271"/>
      <c r="G15" s="44" t="s">
        <v>131</v>
      </c>
      <c r="H15" s="1">
        <v>2</v>
      </c>
      <c r="I15" s="21"/>
    </row>
    <row r="16" spans="2:9" ht="27.6" customHeight="1" x14ac:dyDescent="0.25">
      <c r="B16" s="263">
        <v>5</v>
      </c>
      <c r="C16" s="264" t="s">
        <v>132</v>
      </c>
      <c r="D16" s="264"/>
      <c r="E16" s="264"/>
      <c r="F16" s="264"/>
      <c r="G16" s="264"/>
      <c r="H16" s="264"/>
      <c r="I16" s="265"/>
    </row>
    <row r="17" spans="2:9" ht="155.25" customHeight="1" x14ac:dyDescent="0.25">
      <c r="B17" s="263"/>
      <c r="C17" s="266" t="s">
        <v>197</v>
      </c>
      <c r="D17" s="267"/>
      <c r="E17" s="267"/>
      <c r="F17" s="268"/>
      <c r="G17" s="52" t="s">
        <v>199</v>
      </c>
      <c r="H17" s="60">
        <v>3</v>
      </c>
      <c r="I17" s="59"/>
    </row>
    <row r="18" spans="2:9" ht="38.450000000000003" customHeight="1" x14ac:dyDescent="0.25">
      <c r="B18" s="263">
        <v>6</v>
      </c>
      <c r="C18" s="264" t="s">
        <v>133</v>
      </c>
      <c r="D18" s="264"/>
      <c r="E18" s="264"/>
      <c r="F18" s="264"/>
      <c r="G18" s="264"/>
      <c r="H18" s="264"/>
      <c r="I18" s="265"/>
    </row>
    <row r="19" spans="2:9" ht="88.9" customHeight="1" x14ac:dyDescent="0.25">
      <c r="B19" s="263"/>
      <c r="C19" s="269" t="s">
        <v>134</v>
      </c>
      <c r="D19" s="270"/>
      <c r="E19" s="270"/>
      <c r="F19" s="271"/>
      <c r="G19" s="44" t="s">
        <v>135</v>
      </c>
      <c r="H19" s="1">
        <v>3</v>
      </c>
      <c r="I19" s="21"/>
    </row>
    <row r="20" spans="2:9" ht="43.15" customHeight="1" x14ac:dyDescent="0.25">
      <c r="B20" s="263">
        <v>7</v>
      </c>
      <c r="C20" s="264" t="s">
        <v>136</v>
      </c>
      <c r="D20" s="264"/>
      <c r="E20" s="264"/>
      <c r="F20" s="264"/>
      <c r="G20" s="264"/>
      <c r="H20" s="264"/>
      <c r="I20" s="265"/>
    </row>
    <row r="21" spans="2:9" ht="78" customHeight="1" x14ac:dyDescent="0.25">
      <c r="B21" s="263"/>
      <c r="C21" s="266" t="s">
        <v>137</v>
      </c>
      <c r="D21" s="267"/>
      <c r="E21" s="267"/>
      <c r="F21" s="268"/>
      <c r="G21" s="44" t="s">
        <v>138</v>
      </c>
      <c r="H21" s="1">
        <v>1</v>
      </c>
      <c r="I21" s="21"/>
    </row>
    <row r="22" spans="2:9" ht="52.15" customHeight="1" x14ac:dyDescent="0.25">
      <c r="B22" s="263">
        <v>8</v>
      </c>
      <c r="C22" s="264" t="s">
        <v>139</v>
      </c>
      <c r="D22" s="264"/>
      <c r="E22" s="264"/>
      <c r="F22" s="264"/>
      <c r="G22" s="264"/>
      <c r="H22" s="264"/>
      <c r="I22" s="265"/>
    </row>
    <row r="23" spans="2:9" ht="374.25" customHeight="1" x14ac:dyDescent="0.25">
      <c r="B23" s="263"/>
      <c r="C23" s="269" t="s">
        <v>140</v>
      </c>
      <c r="D23" s="270"/>
      <c r="E23" s="270"/>
      <c r="F23" s="271"/>
      <c r="G23" s="44" t="s">
        <v>141</v>
      </c>
      <c r="H23" s="1">
        <v>2</v>
      </c>
      <c r="I23" s="21"/>
    </row>
    <row r="24" spans="2:9" ht="24" customHeight="1" x14ac:dyDescent="0.25">
      <c r="B24" s="263">
        <v>9</v>
      </c>
      <c r="C24" s="264" t="s">
        <v>142</v>
      </c>
      <c r="D24" s="264"/>
      <c r="E24" s="264"/>
      <c r="F24" s="264"/>
      <c r="G24" s="264"/>
      <c r="H24" s="264"/>
      <c r="I24" s="265"/>
    </row>
    <row r="25" spans="2:9" ht="79.150000000000006" customHeight="1" x14ac:dyDescent="0.25">
      <c r="B25" s="263"/>
      <c r="C25" s="266" t="s">
        <v>143</v>
      </c>
      <c r="D25" s="270"/>
      <c r="E25" s="270"/>
      <c r="F25" s="271"/>
      <c r="G25" s="44" t="s">
        <v>144</v>
      </c>
      <c r="H25" s="1">
        <v>1</v>
      </c>
      <c r="I25" s="21"/>
    </row>
    <row r="26" spans="2:9" ht="23.45" customHeight="1" x14ac:dyDescent="0.25">
      <c r="B26" s="263">
        <v>10</v>
      </c>
      <c r="C26" s="264" t="s">
        <v>145</v>
      </c>
      <c r="D26" s="264"/>
      <c r="E26" s="264"/>
      <c r="F26" s="264"/>
      <c r="G26" s="264"/>
      <c r="H26" s="264"/>
      <c r="I26" s="265"/>
    </row>
    <row r="27" spans="2:9" ht="103.5" customHeight="1" x14ac:dyDescent="0.25">
      <c r="B27" s="263"/>
      <c r="C27" s="269" t="s">
        <v>146</v>
      </c>
      <c r="D27" s="270"/>
      <c r="E27" s="270"/>
      <c r="F27" s="271"/>
      <c r="G27" s="44" t="s">
        <v>147</v>
      </c>
      <c r="H27" s="1">
        <v>1</v>
      </c>
      <c r="I27" s="21"/>
    </row>
    <row r="28" spans="2:9" ht="27.6" customHeight="1" x14ac:dyDescent="0.25">
      <c r="B28" s="263">
        <v>11</v>
      </c>
      <c r="C28" s="264" t="s">
        <v>148</v>
      </c>
      <c r="D28" s="264"/>
      <c r="E28" s="264"/>
      <c r="F28" s="264"/>
      <c r="G28" s="264"/>
      <c r="H28" s="264"/>
      <c r="I28" s="265"/>
    </row>
    <row r="29" spans="2:9" ht="138" customHeight="1" x14ac:dyDescent="0.25">
      <c r="B29" s="263"/>
      <c r="C29" s="266" t="s">
        <v>149</v>
      </c>
      <c r="D29" s="270"/>
      <c r="E29" s="270"/>
      <c r="F29" s="271"/>
      <c r="G29" s="44" t="s">
        <v>150</v>
      </c>
      <c r="H29" s="1">
        <v>1</v>
      </c>
      <c r="I29" s="21"/>
    </row>
    <row r="30" spans="2:9" ht="30.6" customHeight="1" x14ac:dyDescent="0.25">
      <c r="B30" s="277" t="s">
        <v>151</v>
      </c>
      <c r="C30" s="278"/>
      <c r="D30" s="278"/>
      <c r="E30" s="278"/>
      <c r="F30" s="278"/>
      <c r="G30" s="278"/>
      <c r="H30" s="278"/>
      <c r="I30" s="279"/>
    </row>
    <row r="31" spans="2:9" ht="37.15" customHeight="1" thickBot="1" x14ac:dyDescent="0.3">
      <c r="B31" s="275" t="s">
        <v>152</v>
      </c>
      <c r="C31" s="276"/>
      <c r="D31" s="276"/>
      <c r="E31" s="276"/>
      <c r="F31" s="276"/>
      <c r="G31" s="276"/>
      <c r="H31" s="43">
        <f>SUM(H9+H11+H13+H15+H17+H19+H21+H23+H25+H27+H29)</f>
        <v>22</v>
      </c>
      <c r="I31" s="19" t="s">
        <v>200</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1">
    <pageSetUpPr fitToPage="1"/>
  </sheetPr>
  <dimension ref="B1:K60"/>
  <sheetViews>
    <sheetView zoomScale="85" zoomScaleNormal="85" workbookViewId="0">
      <pane xSplit="2" ySplit="8" topLeftCell="C31" activePane="bottomRight" state="frozen"/>
      <selection pane="topRight" activeCell="C1" sqref="C1"/>
      <selection pane="bottomLeft" activeCell="A9" sqref="A9"/>
      <selection pane="bottomRight" activeCell="P57" sqref="P57"/>
    </sheetView>
  </sheetViews>
  <sheetFormatPr defaultRowHeight="15" x14ac:dyDescent="0.25"/>
  <cols>
    <col min="3" max="3" width="3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169" t="s">
        <v>0</v>
      </c>
      <c r="C2" s="184"/>
      <c r="D2" s="184"/>
      <c r="E2" s="184"/>
      <c r="F2" s="184"/>
      <c r="G2" s="184"/>
      <c r="H2" s="184"/>
      <c r="I2" s="184"/>
      <c r="J2" s="185"/>
    </row>
    <row r="3" spans="2:11" ht="31.9" customHeight="1" x14ac:dyDescent="0.25">
      <c r="B3" s="155" t="s">
        <v>5</v>
      </c>
      <c r="C3" s="156"/>
      <c r="D3" s="172" t="str">
        <f>'II etap oceny strona tytułow'!D7:H7</f>
        <v>xxxxxxxxxxxxx</v>
      </c>
      <c r="E3" s="173"/>
      <c r="F3" s="173"/>
      <c r="G3" s="173"/>
      <c r="H3" s="173"/>
      <c r="I3" s="173"/>
      <c r="J3" s="174"/>
    </row>
    <row r="4" spans="2:11" ht="31.9" customHeight="1" x14ac:dyDescent="0.25">
      <c r="B4" s="145" t="s">
        <v>6</v>
      </c>
      <c r="C4" s="146"/>
      <c r="D4" s="147" t="str">
        <f>'II etap oceny strona tytułow'!D8:H8</f>
        <v>FENX.02.04-00.00.01-xxxxx/xx</v>
      </c>
      <c r="E4" s="148"/>
      <c r="F4" s="148"/>
      <c r="G4" s="148"/>
      <c r="H4" s="148"/>
      <c r="I4" s="148"/>
      <c r="J4" s="149"/>
    </row>
    <row r="5" spans="2:11" ht="31.9" customHeight="1" thickBot="1" x14ac:dyDescent="0.3">
      <c r="B5" s="150" t="s">
        <v>7</v>
      </c>
      <c r="C5" s="151"/>
      <c r="D5" s="186" t="str">
        <f>'II etap oceny strona tytułow'!D9:H9</f>
        <v>xxxxxxxxxxxxx</v>
      </c>
      <c r="E5" s="182"/>
      <c r="F5" s="182"/>
      <c r="G5" s="182"/>
      <c r="H5" s="182"/>
      <c r="I5" s="182"/>
      <c r="J5" s="183"/>
    </row>
    <row r="6" spans="2:11" ht="50.25" customHeight="1" thickBot="1" x14ac:dyDescent="0.3">
      <c r="B6" s="252" t="s">
        <v>205</v>
      </c>
      <c r="C6" s="253"/>
      <c r="D6" s="253"/>
      <c r="E6" s="253"/>
      <c r="F6" s="253"/>
      <c r="G6" s="253"/>
      <c r="H6" s="253"/>
      <c r="I6" s="253"/>
      <c r="J6" s="254"/>
    </row>
    <row r="7" spans="2:11" ht="32.450000000000003" customHeight="1" thickBot="1" x14ac:dyDescent="0.3">
      <c r="B7" s="78" t="s">
        <v>292</v>
      </c>
      <c r="C7" s="255" t="s">
        <v>223</v>
      </c>
      <c r="D7" s="256"/>
      <c r="E7" s="256"/>
      <c r="F7" s="257"/>
      <c r="G7" s="27" t="s">
        <v>122</v>
      </c>
      <c r="H7" s="27" t="s">
        <v>219</v>
      </c>
      <c r="I7" s="27" t="s">
        <v>220</v>
      </c>
      <c r="J7" s="29" t="s">
        <v>25</v>
      </c>
    </row>
    <row r="8" spans="2:11" ht="27" customHeight="1" x14ac:dyDescent="0.25">
      <c r="B8" s="286">
        <v>1</v>
      </c>
      <c r="C8" s="247" t="s">
        <v>169</v>
      </c>
      <c r="D8" s="247"/>
      <c r="E8" s="247"/>
      <c r="F8" s="247"/>
      <c r="G8" s="247"/>
      <c r="H8" s="247"/>
      <c r="I8" s="247"/>
      <c r="J8" s="282"/>
    </row>
    <row r="9" spans="2:11" ht="48" customHeight="1" thickBot="1" x14ac:dyDescent="0.3">
      <c r="B9" s="263"/>
      <c r="C9" s="283" t="s">
        <v>207</v>
      </c>
      <c r="D9" s="249"/>
      <c r="E9" s="249"/>
      <c r="F9" s="249"/>
      <c r="G9" s="8" t="s">
        <v>274</v>
      </c>
      <c r="H9" s="68">
        <v>2</v>
      </c>
      <c r="I9" s="67">
        <v>2</v>
      </c>
      <c r="J9" s="55"/>
    </row>
    <row r="10" spans="2:11" ht="34.9" customHeight="1" x14ac:dyDescent="0.25">
      <c r="B10" s="286">
        <v>2</v>
      </c>
      <c r="C10" s="247" t="s">
        <v>208</v>
      </c>
      <c r="D10" s="247"/>
      <c r="E10" s="247"/>
      <c r="F10" s="247"/>
      <c r="G10" s="247"/>
      <c r="H10" s="247"/>
      <c r="I10" s="247"/>
      <c r="J10" s="282"/>
    </row>
    <row r="11" spans="2:11" ht="186" customHeight="1" thickBot="1" x14ac:dyDescent="0.3">
      <c r="B11" s="263"/>
      <c r="C11" s="269" t="s">
        <v>209</v>
      </c>
      <c r="D11" s="270"/>
      <c r="E11" s="270"/>
      <c r="F11" s="271"/>
      <c r="G11" s="53" t="s">
        <v>222</v>
      </c>
      <c r="H11" s="68">
        <v>4</v>
      </c>
      <c r="I11" s="68">
        <f>4</f>
        <v>4</v>
      </c>
      <c r="J11" s="54"/>
      <c r="K11" s="2"/>
    </row>
    <row r="12" spans="2:11" x14ac:dyDescent="0.25">
      <c r="B12" s="286">
        <v>3</v>
      </c>
      <c r="C12" s="247" t="s">
        <v>210</v>
      </c>
      <c r="D12" s="247"/>
      <c r="E12" s="247"/>
      <c r="F12" s="247"/>
      <c r="G12" s="247"/>
      <c r="H12" s="247"/>
      <c r="I12" s="247"/>
      <c r="J12" s="282"/>
      <c r="K12" s="2"/>
    </row>
    <row r="13" spans="2:11" ht="319.5" customHeight="1" x14ac:dyDescent="0.25">
      <c r="B13" s="263"/>
      <c r="C13" s="283" t="s">
        <v>218</v>
      </c>
      <c r="D13" s="249"/>
      <c r="E13" s="249"/>
      <c r="F13" s="249"/>
      <c r="G13" s="77" t="s">
        <v>277</v>
      </c>
      <c r="H13" s="66">
        <f>H19+H18+H17+H16+H14+H15</f>
        <v>6</v>
      </c>
      <c r="I13" s="66">
        <v>6</v>
      </c>
      <c r="J13" s="288"/>
      <c r="K13" s="2"/>
    </row>
    <row r="14" spans="2:11" ht="38.25" customHeight="1" x14ac:dyDescent="0.25">
      <c r="B14" s="263"/>
      <c r="C14" s="201" t="s">
        <v>213</v>
      </c>
      <c r="D14" s="202"/>
      <c r="E14" s="202"/>
      <c r="F14" s="203"/>
      <c r="G14" s="8" t="s">
        <v>212</v>
      </c>
      <c r="H14" s="68">
        <v>1</v>
      </c>
      <c r="I14" s="68">
        <v>1</v>
      </c>
      <c r="J14" s="289"/>
      <c r="K14" s="2"/>
    </row>
    <row r="15" spans="2:11" ht="24" x14ac:dyDescent="0.25">
      <c r="B15" s="263"/>
      <c r="C15" s="293" t="s">
        <v>214</v>
      </c>
      <c r="D15" s="294"/>
      <c r="E15" s="294"/>
      <c r="F15" s="295"/>
      <c r="G15" s="8" t="s">
        <v>212</v>
      </c>
      <c r="H15" s="68">
        <v>1</v>
      </c>
      <c r="I15" s="68">
        <v>1</v>
      </c>
      <c r="J15" s="289"/>
      <c r="K15" s="2"/>
    </row>
    <row r="16" spans="2:11" ht="35.25" customHeight="1" x14ac:dyDescent="0.25">
      <c r="B16" s="287"/>
      <c r="C16" s="201" t="s">
        <v>211</v>
      </c>
      <c r="D16" s="202"/>
      <c r="E16" s="202"/>
      <c r="F16" s="203"/>
      <c r="G16" s="8" t="s">
        <v>212</v>
      </c>
      <c r="H16" s="68">
        <v>1</v>
      </c>
      <c r="I16" s="68">
        <v>1</v>
      </c>
      <c r="J16" s="289"/>
      <c r="K16" s="2"/>
    </row>
    <row r="17" spans="2:11" ht="24" x14ac:dyDescent="0.25">
      <c r="B17" s="287"/>
      <c r="C17" s="293" t="s">
        <v>215</v>
      </c>
      <c r="D17" s="294"/>
      <c r="E17" s="294"/>
      <c r="F17" s="295"/>
      <c r="G17" s="8" t="s">
        <v>212</v>
      </c>
      <c r="H17" s="68">
        <v>1</v>
      </c>
      <c r="I17" s="68">
        <v>1</v>
      </c>
      <c r="J17" s="289"/>
      <c r="K17" s="2"/>
    </row>
    <row r="18" spans="2:11" ht="24" x14ac:dyDescent="0.25">
      <c r="B18" s="287"/>
      <c r="C18" s="293" t="s">
        <v>216</v>
      </c>
      <c r="D18" s="294"/>
      <c r="E18" s="294"/>
      <c r="F18" s="295"/>
      <c r="G18" s="8" t="s">
        <v>212</v>
      </c>
      <c r="H18" s="68">
        <v>1</v>
      </c>
      <c r="I18" s="68">
        <v>1</v>
      </c>
      <c r="J18" s="289"/>
      <c r="K18" s="2"/>
    </row>
    <row r="19" spans="2:11" ht="39" customHeight="1" thickBot="1" x14ac:dyDescent="0.3">
      <c r="B19" s="304"/>
      <c r="C19" s="188" t="s">
        <v>217</v>
      </c>
      <c r="D19" s="188"/>
      <c r="E19" s="188"/>
      <c r="F19" s="188"/>
      <c r="G19" s="22" t="s">
        <v>212</v>
      </c>
      <c r="H19" s="76">
        <v>1</v>
      </c>
      <c r="I19" s="76">
        <v>1</v>
      </c>
      <c r="J19" s="305"/>
      <c r="K19" s="2"/>
    </row>
    <row r="20" spans="2:11" ht="19.5" customHeight="1" x14ac:dyDescent="0.25">
      <c r="B20" s="286">
        <v>4</v>
      </c>
      <c r="C20" s="247" t="s">
        <v>188</v>
      </c>
      <c r="D20" s="247"/>
      <c r="E20" s="247"/>
      <c r="F20" s="247"/>
      <c r="G20" s="247"/>
      <c r="H20" s="247"/>
      <c r="I20" s="247"/>
      <c r="J20" s="282"/>
      <c r="K20" s="2"/>
    </row>
    <row r="21" spans="2:11" ht="132.75" thickBot="1" x14ac:dyDescent="0.3">
      <c r="B21" s="263"/>
      <c r="C21" s="269" t="s">
        <v>224</v>
      </c>
      <c r="D21" s="270"/>
      <c r="E21" s="270"/>
      <c r="F21" s="271"/>
      <c r="G21" s="53" t="s">
        <v>225</v>
      </c>
      <c r="H21" s="68">
        <v>3</v>
      </c>
      <c r="I21" s="68">
        <v>3</v>
      </c>
      <c r="J21" s="54"/>
      <c r="K21" s="2"/>
    </row>
    <row r="22" spans="2:11" ht="34.9" customHeight="1" x14ac:dyDescent="0.25">
      <c r="B22" s="280">
        <v>5</v>
      </c>
      <c r="C22" s="247" t="s">
        <v>221</v>
      </c>
      <c r="D22" s="247"/>
      <c r="E22" s="247"/>
      <c r="F22" s="247"/>
      <c r="G22" s="247"/>
      <c r="H22" s="247"/>
      <c r="I22" s="247"/>
      <c r="J22" s="282"/>
    </row>
    <row r="23" spans="2:11" ht="121.5" customHeight="1" thickBot="1" x14ac:dyDescent="0.3">
      <c r="B23" s="281"/>
      <c r="C23" s="283" t="s">
        <v>226</v>
      </c>
      <c r="D23" s="249"/>
      <c r="E23" s="249"/>
      <c r="F23" s="249"/>
      <c r="G23" s="61" t="s">
        <v>227</v>
      </c>
      <c r="H23" s="68">
        <v>4</v>
      </c>
      <c r="I23" s="68">
        <v>4</v>
      </c>
      <c r="J23" s="21"/>
    </row>
    <row r="24" spans="2:11" ht="21.6" customHeight="1" x14ac:dyDescent="0.25">
      <c r="B24" s="280">
        <v>6</v>
      </c>
      <c r="C24" s="247" t="s">
        <v>228</v>
      </c>
      <c r="D24" s="247"/>
      <c r="E24" s="247"/>
      <c r="F24" s="247"/>
      <c r="G24" s="247"/>
      <c r="H24" s="247"/>
      <c r="I24" s="247"/>
      <c r="J24" s="282"/>
    </row>
    <row r="25" spans="2:11" ht="154.5" customHeight="1" thickBot="1" x14ac:dyDescent="0.3">
      <c r="B25" s="281"/>
      <c r="C25" s="283" t="s">
        <v>229</v>
      </c>
      <c r="D25" s="249"/>
      <c r="E25" s="249"/>
      <c r="F25" s="249"/>
      <c r="G25" s="61" t="s">
        <v>230</v>
      </c>
      <c r="H25" s="68">
        <v>3</v>
      </c>
      <c r="I25" s="68">
        <v>3</v>
      </c>
      <c r="J25" s="21"/>
    </row>
    <row r="26" spans="2:11" x14ac:dyDescent="0.25">
      <c r="B26" s="280">
        <v>7</v>
      </c>
      <c r="C26" s="247" t="s">
        <v>231</v>
      </c>
      <c r="D26" s="247"/>
      <c r="E26" s="247"/>
      <c r="F26" s="247"/>
      <c r="G26" s="247"/>
      <c r="H26" s="247"/>
      <c r="I26" s="247"/>
      <c r="J26" s="282"/>
    </row>
    <row r="27" spans="2:11" ht="165.75" customHeight="1" thickBot="1" x14ac:dyDescent="0.3">
      <c r="B27" s="281"/>
      <c r="C27" s="283" t="s">
        <v>233</v>
      </c>
      <c r="D27" s="249"/>
      <c r="E27" s="249"/>
      <c r="F27" s="249"/>
      <c r="G27" s="61" t="s">
        <v>232</v>
      </c>
      <c r="H27" s="68">
        <v>4</v>
      </c>
      <c r="I27" s="68">
        <v>4</v>
      </c>
      <c r="J27" s="21"/>
    </row>
    <row r="28" spans="2:11" x14ac:dyDescent="0.25">
      <c r="B28" s="280">
        <v>8</v>
      </c>
      <c r="C28" s="247" t="s">
        <v>234</v>
      </c>
      <c r="D28" s="247"/>
      <c r="E28" s="247"/>
      <c r="F28" s="247"/>
      <c r="G28" s="247"/>
      <c r="H28" s="247"/>
      <c r="I28" s="247"/>
      <c r="J28" s="282"/>
    </row>
    <row r="29" spans="2:11" ht="157.5" customHeight="1" thickBot="1" x14ac:dyDescent="0.3">
      <c r="B29" s="281"/>
      <c r="C29" s="283" t="s">
        <v>235</v>
      </c>
      <c r="D29" s="249"/>
      <c r="E29" s="249"/>
      <c r="F29" s="249"/>
      <c r="G29" s="61" t="s">
        <v>236</v>
      </c>
      <c r="H29" s="68">
        <v>2</v>
      </c>
      <c r="I29" s="68">
        <v>2</v>
      </c>
      <c r="J29" s="21"/>
    </row>
    <row r="30" spans="2:11" x14ac:dyDescent="0.25">
      <c r="B30" s="280">
        <v>9</v>
      </c>
      <c r="C30" s="247" t="s">
        <v>237</v>
      </c>
      <c r="D30" s="247"/>
      <c r="E30" s="247"/>
      <c r="F30" s="247"/>
      <c r="G30" s="247"/>
      <c r="H30" s="247"/>
      <c r="I30" s="247"/>
      <c r="J30" s="282"/>
    </row>
    <row r="31" spans="2:11" ht="35.25" customHeight="1" x14ac:dyDescent="0.25">
      <c r="B31" s="284"/>
      <c r="C31" s="296"/>
      <c r="D31" s="297"/>
      <c r="E31" s="297"/>
      <c r="F31" s="298"/>
      <c r="G31" s="75" t="s">
        <v>241</v>
      </c>
      <c r="H31" s="74">
        <f>H32+H33</f>
        <v>20</v>
      </c>
      <c r="I31" s="74">
        <f>I32+I33</f>
        <v>20</v>
      </c>
      <c r="J31" s="299"/>
    </row>
    <row r="32" spans="2:11" ht="72" x14ac:dyDescent="0.25">
      <c r="B32" s="284"/>
      <c r="C32" s="283" t="s">
        <v>238</v>
      </c>
      <c r="D32" s="249"/>
      <c r="E32" s="249"/>
      <c r="F32" s="249"/>
      <c r="G32" s="61" t="s">
        <v>293</v>
      </c>
      <c r="H32" s="68">
        <v>2</v>
      </c>
      <c r="I32" s="68">
        <v>2</v>
      </c>
      <c r="J32" s="300"/>
    </row>
    <row r="33" spans="2:10" ht="108.75" customHeight="1" thickBot="1" x14ac:dyDescent="0.3">
      <c r="B33" s="284"/>
      <c r="C33" s="283" t="s">
        <v>239</v>
      </c>
      <c r="D33" s="249"/>
      <c r="E33" s="249"/>
      <c r="F33" s="249"/>
      <c r="G33" s="62" t="s">
        <v>240</v>
      </c>
      <c r="H33" s="73">
        <v>18</v>
      </c>
      <c r="I33" s="73">
        <v>18</v>
      </c>
      <c r="J33" s="301"/>
    </row>
    <row r="34" spans="2:10" ht="36" customHeight="1" x14ac:dyDescent="0.25">
      <c r="B34" s="280">
        <v>10</v>
      </c>
      <c r="C34" s="247" t="s">
        <v>242</v>
      </c>
      <c r="D34" s="247"/>
      <c r="E34" s="247"/>
      <c r="F34" s="247"/>
      <c r="G34" s="247"/>
      <c r="H34" s="247"/>
      <c r="I34" s="247"/>
      <c r="J34" s="282"/>
    </row>
    <row r="35" spans="2:10" ht="74.25" customHeight="1" thickBot="1" x14ac:dyDescent="0.3">
      <c r="B35" s="281"/>
      <c r="C35" s="283" t="s">
        <v>243</v>
      </c>
      <c r="D35" s="249"/>
      <c r="E35" s="249"/>
      <c r="F35" s="249"/>
      <c r="G35" s="61" t="s">
        <v>244</v>
      </c>
      <c r="H35" s="68">
        <v>2</v>
      </c>
      <c r="I35" s="68">
        <v>2</v>
      </c>
      <c r="J35" s="21"/>
    </row>
    <row r="36" spans="2:10" x14ac:dyDescent="0.25">
      <c r="B36" s="286">
        <v>11</v>
      </c>
      <c r="C36" s="247" t="s">
        <v>245</v>
      </c>
      <c r="D36" s="247"/>
      <c r="E36" s="247"/>
      <c r="F36" s="247"/>
      <c r="G36" s="247"/>
      <c r="H36" s="247"/>
      <c r="I36" s="247"/>
      <c r="J36" s="282"/>
    </row>
    <row r="37" spans="2:10" ht="218.25" customHeight="1" x14ac:dyDescent="0.25">
      <c r="B37" s="263"/>
      <c r="C37" s="283" t="s">
        <v>246</v>
      </c>
      <c r="D37" s="249"/>
      <c r="E37" s="249"/>
      <c r="F37" s="249"/>
      <c r="G37" s="70" t="s">
        <v>261</v>
      </c>
      <c r="H37" s="69">
        <f>H38+H39+H40</f>
        <v>12</v>
      </c>
      <c r="I37" s="69">
        <v>12</v>
      </c>
      <c r="J37" s="288"/>
    </row>
    <row r="38" spans="2:10" ht="40.5" customHeight="1" x14ac:dyDescent="0.25">
      <c r="B38" s="263"/>
      <c r="C38" s="201" t="s">
        <v>247</v>
      </c>
      <c r="D38" s="202"/>
      <c r="E38" s="202"/>
      <c r="F38" s="203"/>
      <c r="G38" s="8" t="s">
        <v>249</v>
      </c>
      <c r="H38" s="68">
        <v>4</v>
      </c>
      <c r="I38" s="68">
        <v>4</v>
      </c>
      <c r="J38" s="289"/>
    </row>
    <row r="39" spans="2:10" ht="98.25" customHeight="1" x14ac:dyDescent="0.25">
      <c r="B39" s="263"/>
      <c r="C39" s="201" t="s">
        <v>248</v>
      </c>
      <c r="D39" s="202"/>
      <c r="E39" s="202"/>
      <c r="F39" s="203"/>
      <c r="G39" s="8" t="s">
        <v>249</v>
      </c>
      <c r="H39" s="68">
        <v>4</v>
      </c>
      <c r="I39" s="68">
        <v>4</v>
      </c>
      <c r="J39" s="289"/>
    </row>
    <row r="40" spans="2:10" ht="30.75" customHeight="1" x14ac:dyDescent="0.25">
      <c r="B40" s="287"/>
      <c r="C40" s="290" t="s">
        <v>250</v>
      </c>
      <c r="D40" s="291"/>
      <c r="E40" s="291"/>
      <c r="F40" s="292"/>
      <c r="G40" s="65" t="s">
        <v>275</v>
      </c>
      <c r="H40" s="69">
        <f>H41+H42+H43</f>
        <v>4</v>
      </c>
      <c r="I40" s="69">
        <v>4</v>
      </c>
      <c r="J40" s="289"/>
    </row>
    <row r="41" spans="2:10" ht="24" x14ac:dyDescent="0.25">
      <c r="B41" s="287"/>
      <c r="C41" s="293" t="s">
        <v>251</v>
      </c>
      <c r="D41" s="294"/>
      <c r="E41" s="294"/>
      <c r="F41" s="295"/>
      <c r="G41" s="63" t="s">
        <v>254</v>
      </c>
      <c r="H41" s="71">
        <v>3</v>
      </c>
      <c r="I41" s="71">
        <v>3</v>
      </c>
      <c r="J41" s="289"/>
    </row>
    <row r="42" spans="2:10" ht="24" x14ac:dyDescent="0.25">
      <c r="B42" s="287"/>
      <c r="C42" s="293" t="s">
        <v>252</v>
      </c>
      <c r="D42" s="294"/>
      <c r="E42" s="294"/>
      <c r="F42" s="295"/>
      <c r="G42" s="63" t="s">
        <v>212</v>
      </c>
      <c r="H42" s="71">
        <v>1</v>
      </c>
      <c r="I42" s="71">
        <v>1</v>
      </c>
      <c r="J42" s="289"/>
    </row>
    <row r="43" spans="2:10" ht="24.75" customHeight="1" thickBot="1" x14ac:dyDescent="0.3">
      <c r="B43" s="287"/>
      <c r="C43" s="188" t="s">
        <v>253</v>
      </c>
      <c r="D43" s="188"/>
      <c r="E43" s="188"/>
      <c r="F43" s="188"/>
      <c r="G43" s="64" t="s">
        <v>255</v>
      </c>
      <c r="H43" s="72">
        <v>0</v>
      </c>
      <c r="I43" s="72">
        <v>0</v>
      </c>
      <c r="J43" s="289"/>
    </row>
    <row r="44" spans="2:10" ht="51.75" customHeight="1" x14ac:dyDescent="0.25">
      <c r="B44" s="280">
        <v>12</v>
      </c>
      <c r="C44" s="247" t="s">
        <v>256</v>
      </c>
      <c r="D44" s="247"/>
      <c r="E44" s="247"/>
      <c r="F44" s="247"/>
      <c r="G44" s="247"/>
      <c r="H44" s="247"/>
      <c r="I44" s="247"/>
      <c r="J44" s="282"/>
    </row>
    <row r="45" spans="2:10" ht="120" customHeight="1" x14ac:dyDescent="0.25">
      <c r="B45" s="284"/>
      <c r="C45" s="283" t="s">
        <v>257</v>
      </c>
      <c r="D45" s="249"/>
      <c r="E45" s="249"/>
      <c r="F45" s="249"/>
      <c r="G45" s="70" t="s">
        <v>261</v>
      </c>
      <c r="H45" s="66">
        <f>H46+H47+H48</f>
        <v>5</v>
      </c>
      <c r="I45" s="66">
        <v>5</v>
      </c>
      <c r="J45" s="21"/>
    </row>
    <row r="46" spans="2:10" ht="24" x14ac:dyDescent="0.25">
      <c r="B46" s="284"/>
      <c r="C46" s="201" t="s">
        <v>258</v>
      </c>
      <c r="D46" s="202"/>
      <c r="E46" s="202"/>
      <c r="F46" s="203"/>
      <c r="G46" s="63" t="s">
        <v>153</v>
      </c>
      <c r="H46" s="71">
        <v>2</v>
      </c>
      <c r="I46" s="71">
        <v>2</v>
      </c>
      <c r="J46" s="25"/>
    </row>
    <row r="47" spans="2:10" ht="24" x14ac:dyDescent="0.25">
      <c r="B47" s="284"/>
      <c r="C47" s="201" t="s">
        <v>259</v>
      </c>
      <c r="D47" s="202"/>
      <c r="E47" s="202"/>
      <c r="F47" s="203"/>
      <c r="G47" s="63" t="s">
        <v>153</v>
      </c>
      <c r="H47" s="71">
        <v>2</v>
      </c>
      <c r="I47" s="71">
        <v>2</v>
      </c>
      <c r="J47" s="25"/>
    </row>
    <row r="48" spans="2:10" ht="143.25" customHeight="1" thickBot="1" x14ac:dyDescent="0.3">
      <c r="B48" s="285"/>
      <c r="C48" s="188" t="s">
        <v>260</v>
      </c>
      <c r="D48" s="188"/>
      <c r="E48" s="188"/>
      <c r="F48" s="188"/>
      <c r="G48" s="63" t="s">
        <v>212</v>
      </c>
      <c r="H48" s="72">
        <v>1</v>
      </c>
      <c r="I48" s="72">
        <v>1</v>
      </c>
      <c r="J48" s="25"/>
    </row>
    <row r="49" spans="2:10" ht="30.75" customHeight="1" x14ac:dyDescent="0.25">
      <c r="B49" s="280">
        <v>13</v>
      </c>
      <c r="C49" s="247" t="s">
        <v>262</v>
      </c>
      <c r="D49" s="247"/>
      <c r="E49" s="247"/>
      <c r="F49" s="247"/>
      <c r="G49" s="247"/>
      <c r="H49" s="247"/>
      <c r="I49" s="247"/>
      <c r="J49" s="282"/>
    </row>
    <row r="50" spans="2:10" ht="234" customHeight="1" thickBot="1" x14ac:dyDescent="0.3">
      <c r="B50" s="281"/>
      <c r="C50" s="283" t="s">
        <v>263</v>
      </c>
      <c r="D50" s="249"/>
      <c r="E50" s="249"/>
      <c r="F50" s="249"/>
      <c r="G50" s="61" t="s">
        <v>264</v>
      </c>
      <c r="H50" s="68">
        <v>4</v>
      </c>
      <c r="I50" s="68">
        <v>4</v>
      </c>
      <c r="J50" s="21"/>
    </row>
    <row r="51" spans="2:10" ht="15" customHeight="1" x14ac:dyDescent="0.25">
      <c r="B51" s="280">
        <v>14</v>
      </c>
      <c r="C51" s="247" t="s">
        <v>265</v>
      </c>
      <c r="D51" s="247"/>
      <c r="E51" s="247"/>
      <c r="F51" s="247"/>
      <c r="G51" s="247"/>
      <c r="H51" s="247"/>
      <c r="I51" s="247"/>
      <c r="J51" s="282"/>
    </row>
    <row r="52" spans="2:10" ht="143.25" customHeight="1" x14ac:dyDescent="0.25">
      <c r="B52" s="284"/>
      <c r="C52" s="283" t="s">
        <v>266</v>
      </c>
      <c r="D52" s="249"/>
      <c r="E52" s="249"/>
      <c r="F52" s="249"/>
      <c r="G52" s="70" t="s">
        <v>261</v>
      </c>
      <c r="H52" s="66">
        <f>H53+H54+H55</f>
        <v>3</v>
      </c>
      <c r="I52" s="66">
        <v>3</v>
      </c>
      <c r="J52" s="21"/>
    </row>
    <row r="53" spans="2:10" ht="24" x14ac:dyDescent="0.25">
      <c r="B53" s="284"/>
      <c r="C53" s="201" t="s">
        <v>267</v>
      </c>
      <c r="D53" s="202"/>
      <c r="E53" s="202"/>
      <c r="F53" s="203"/>
      <c r="G53" s="63" t="s">
        <v>212</v>
      </c>
      <c r="H53" s="71">
        <v>1</v>
      </c>
      <c r="I53" s="71">
        <v>1</v>
      </c>
      <c r="J53" s="25"/>
    </row>
    <row r="54" spans="2:10" ht="21.6" customHeight="1" x14ac:dyDescent="0.25">
      <c r="B54" s="284"/>
      <c r="C54" s="201" t="s">
        <v>268</v>
      </c>
      <c r="D54" s="202"/>
      <c r="E54" s="202"/>
      <c r="F54" s="203"/>
      <c r="G54" s="63" t="s">
        <v>212</v>
      </c>
      <c r="H54" s="71">
        <v>1</v>
      </c>
      <c r="I54" s="71">
        <v>1</v>
      </c>
      <c r="J54" s="25"/>
    </row>
    <row r="55" spans="2:10" ht="28.9" customHeight="1" thickBot="1" x14ac:dyDescent="0.3">
      <c r="B55" s="285"/>
      <c r="C55" s="188" t="s">
        <v>269</v>
      </c>
      <c r="D55" s="188"/>
      <c r="E55" s="188"/>
      <c r="F55" s="188"/>
      <c r="G55" s="63" t="s">
        <v>212</v>
      </c>
      <c r="H55" s="72">
        <v>1</v>
      </c>
      <c r="I55" s="72">
        <v>1</v>
      </c>
      <c r="J55" s="25"/>
    </row>
    <row r="56" spans="2:10" ht="28.9" customHeight="1" x14ac:dyDescent="0.25">
      <c r="B56" s="280">
        <v>15</v>
      </c>
      <c r="C56" s="247" t="s">
        <v>270</v>
      </c>
      <c r="D56" s="247"/>
      <c r="E56" s="247"/>
      <c r="F56" s="247"/>
      <c r="G56" s="247"/>
      <c r="H56" s="247"/>
      <c r="I56" s="247"/>
      <c r="J56" s="282"/>
    </row>
    <row r="57" spans="2:10" ht="276.75" thickBot="1" x14ac:dyDescent="0.3">
      <c r="B57" s="281"/>
      <c r="C57" s="283" t="s">
        <v>271</v>
      </c>
      <c r="D57" s="249"/>
      <c r="E57" s="249"/>
      <c r="F57" s="249"/>
      <c r="G57" s="61" t="s">
        <v>291</v>
      </c>
      <c r="H57" s="68">
        <v>2</v>
      </c>
      <c r="I57" s="68">
        <v>2</v>
      </c>
      <c r="J57" s="21"/>
    </row>
    <row r="58" spans="2:10" ht="28.9" customHeight="1" x14ac:dyDescent="0.25">
      <c r="B58" s="280">
        <v>16</v>
      </c>
      <c r="C58" s="247" t="s">
        <v>272</v>
      </c>
      <c r="D58" s="247"/>
      <c r="E58" s="247"/>
      <c r="F58" s="247"/>
      <c r="G58" s="247"/>
      <c r="H58" s="247"/>
      <c r="I58" s="247"/>
      <c r="J58" s="282"/>
    </row>
    <row r="59" spans="2:10" ht="125.25" customHeight="1" x14ac:dyDescent="0.25">
      <c r="B59" s="281"/>
      <c r="C59" s="283" t="s">
        <v>271</v>
      </c>
      <c r="D59" s="249"/>
      <c r="E59" s="249"/>
      <c r="F59" s="249"/>
      <c r="G59" s="61" t="s">
        <v>273</v>
      </c>
      <c r="H59" s="68">
        <v>2</v>
      </c>
      <c r="I59" s="68">
        <v>2</v>
      </c>
      <c r="J59" s="21"/>
    </row>
    <row r="60" spans="2:10" ht="38.450000000000003" customHeight="1" thickBot="1" x14ac:dyDescent="0.3">
      <c r="B60" s="302" t="s">
        <v>152</v>
      </c>
      <c r="C60" s="303"/>
      <c r="D60" s="303"/>
      <c r="E60" s="303"/>
      <c r="F60" s="303"/>
      <c r="G60" s="303"/>
      <c r="H60" s="43">
        <f>H59+H57+H50+H45+H37+H35+H31+H29+H27+H25+H23+H21+H13+H11+H52+H9</f>
        <v>78</v>
      </c>
      <c r="I60" s="43">
        <f>I59+I57+I50+I45+I37+I35+I31+I29+I27+I25+I23+I21+I13+I11+I52+I9</f>
        <v>78</v>
      </c>
      <c r="J60" s="19" t="s">
        <v>276</v>
      </c>
    </row>
  </sheetData>
  <mergeCells count="81">
    <mergeCell ref="B20:B21"/>
    <mergeCell ref="C20:J20"/>
    <mergeCell ref="C21:F21"/>
    <mergeCell ref="B12:B19"/>
    <mergeCell ref="C12:J12"/>
    <mergeCell ref="C13:F13"/>
    <mergeCell ref="J13:J19"/>
    <mergeCell ref="C14:F14"/>
    <mergeCell ref="C15:F15"/>
    <mergeCell ref="C19:F19"/>
    <mergeCell ref="C16:F16"/>
    <mergeCell ref="C17:F17"/>
    <mergeCell ref="C18:F18"/>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10:B11"/>
    <mergeCell ref="C10:J10"/>
    <mergeCell ref="C11:F11"/>
    <mergeCell ref="B5:C5"/>
    <mergeCell ref="D5:J5"/>
    <mergeCell ref="B6:J6"/>
    <mergeCell ref="C7:F7"/>
    <mergeCell ref="B8:B9"/>
    <mergeCell ref="C8:J8"/>
    <mergeCell ref="C9:F9"/>
    <mergeCell ref="B2:J2"/>
    <mergeCell ref="B3:C3"/>
    <mergeCell ref="D3:J3"/>
    <mergeCell ref="B4:C4"/>
    <mergeCell ref="D4:J4"/>
    <mergeCell ref="C33:F33"/>
    <mergeCell ref="B30:B33"/>
    <mergeCell ref="C31:F31"/>
    <mergeCell ref="J31:J33"/>
    <mergeCell ref="B34:B35"/>
    <mergeCell ref="C34:J34"/>
    <mergeCell ref="C35:F35"/>
    <mergeCell ref="B36:B43"/>
    <mergeCell ref="C36:J36"/>
    <mergeCell ref="C37:F37"/>
    <mergeCell ref="J37:J43"/>
    <mergeCell ref="C38:F38"/>
    <mergeCell ref="C39:F39"/>
    <mergeCell ref="C40:F40"/>
    <mergeCell ref="C41:F41"/>
    <mergeCell ref="C42:F42"/>
    <mergeCell ref="C43:F43"/>
    <mergeCell ref="C48:F48"/>
    <mergeCell ref="B49:B50"/>
    <mergeCell ref="C49:J49"/>
    <mergeCell ref="C50:F50"/>
    <mergeCell ref="B44:B48"/>
    <mergeCell ref="C44:J44"/>
    <mergeCell ref="C45:F45"/>
    <mergeCell ref="C46:F46"/>
    <mergeCell ref="C47:F47"/>
    <mergeCell ref="C51:J51"/>
    <mergeCell ref="C52:F52"/>
    <mergeCell ref="B51:B55"/>
    <mergeCell ref="C53:F53"/>
    <mergeCell ref="C55:F55"/>
    <mergeCell ref="B56:B57"/>
    <mergeCell ref="C56:J56"/>
    <mergeCell ref="C57:F57"/>
    <mergeCell ref="B58:B59"/>
    <mergeCell ref="C58:J58"/>
    <mergeCell ref="C59:F59"/>
  </mergeCells>
  <pageMargins left="0.7" right="0.7" top="0.75" bottom="0.75" header="0.3" footer="0.3"/>
  <pageSetup paperSize="9" scale="5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1"/>
  <sheetViews>
    <sheetView tabSelected="1" topLeftCell="A26" zoomScaleNormal="100" workbookViewId="0">
      <selection activeCell="G30" sqref="G30"/>
    </sheetView>
  </sheetViews>
  <sheetFormatPr defaultColWidth="9.140625" defaultRowHeight="15" x14ac:dyDescent="0.25"/>
  <cols>
    <col min="1" max="1" width="9.140625" style="94"/>
    <col min="2" max="2" width="11.42578125" style="60" customWidth="1"/>
    <col min="3" max="3" width="34.5703125" style="94" customWidth="1"/>
    <col min="4" max="5" width="9.140625" style="94"/>
    <col min="6" max="6" width="15" style="60" customWidth="1"/>
    <col min="7" max="7" width="14.28515625" style="60" customWidth="1"/>
    <col min="8" max="8" width="40.140625" style="94" customWidth="1"/>
    <col min="9" max="16384" width="9.140625" style="94"/>
  </cols>
  <sheetData>
    <row r="1" spans="2:11" ht="15.75" thickBot="1" x14ac:dyDescent="0.3"/>
    <row r="2" spans="2:11" ht="56.45" customHeight="1" thickBot="1" x14ac:dyDescent="0.3">
      <c r="B2" s="377" t="s">
        <v>0</v>
      </c>
      <c r="C2" s="378"/>
      <c r="D2" s="378"/>
      <c r="E2" s="378"/>
      <c r="F2" s="378"/>
      <c r="G2" s="378"/>
      <c r="H2" s="379"/>
    </row>
    <row r="3" spans="2:11" ht="38.450000000000003" customHeight="1" x14ac:dyDescent="0.25">
      <c r="B3" s="155" t="s">
        <v>5</v>
      </c>
      <c r="C3" s="156"/>
      <c r="D3" s="356" t="str">
        <f>'II etap oceny strona tytułow'!D7:H7</f>
        <v>xxxxxxxxxxxxx</v>
      </c>
      <c r="E3" s="357"/>
      <c r="F3" s="357"/>
      <c r="G3" s="357"/>
      <c r="H3" s="358"/>
    </row>
    <row r="4" spans="2:11" ht="38.450000000000003" customHeight="1" x14ac:dyDescent="0.25">
      <c r="B4" s="145" t="s">
        <v>6</v>
      </c>
      <c r="C4" s="146"/>
      <c r="D4" s="359" t="str">
        <f>'II etap oceny strona tytułow'!D8:H8</f>
        <v>FENX.02.04-00.00.01-xxxxx/xx</v>
      </c>
      <c r="E4" s="360"/>
      <c r="F4" s="360"/>
      <c r="G4" s="360"/>
      <c r="H4" s="361"/>
    </row>
    <row r="5" spans="2:11" ht="38.450000000000003" customHeight="1" thickBot="1" x14ac:dyDescent="0.3">
      <c r="B5" s="150" t="s">
        <v>7</v>
      </c>
      <c r="C5" s="151"/>
      <c r="D5" s="353" t="str">
        <f>'II etap oceny strona tytułow'!D9:H9</f>
        <v>xxxxxxxxxxxxx</v>
      </c>
      <c r="E5" s="354"/>
      <c r="F5" s="354"/>
      <c r="G5" s="354"/>
      <c r="H5" s="355"/>
    </row>
    <row r="6" spans="2:11" ht="47.45" customHeight="1" thickBot="1" x14ac:dyDescent="0.3">
      <c r="B6" s="362" t="s">
        <v>206</v>
      </c>
      <c r="C6" s="363"/>
      <c r="D6" s="363"/>
      <c r="E6" s="363"/>
      <c r="F6" s="363"/>
      <c r="G6" s="363"/>
      <c r="H6" s="364"/>
    </row>
    <row r="7" spans="2:11" ht="42" customHeight="1" thickBot="1" x14ac:dyDescent="0.3">
      <c r="B7" s="95" t="s">
        <v>292</v>
      </c>
      <c r="C7" s="195" t="s">
        <v>23</v>
      </c>
      <c r="D7" s="196"/>
      <c r="E7" s="196"/>
      <c r="F7" s="197"/>
      <c r="G7" s="96" t="s">
        <v>24</v>
      </c>
      <c r="H7" s="97" t="s">
        <v>25</v>
      </c>
    </row>
    <row r="8" spans="2:11" ht="40.15" customHeight="1" x14ac:dyDescent="0.25">
      <c r="B8" s="79">
        <v>5</v>
      </c>
      <c r="C8" s="332" t="s">
        <v>50</v>
      </c>
      <c r="D8" s="333"/>
      <c r="E8" s="333"/>
      <c r="F8" s="333"/>
      <c r="G8" s="98" t="str">
        <f>IF(AND(G9="TAK",G10="TAK",G11="TAK", G12="TAK", G13="TAK", G14="TAK", G15="TAK"),"TAK","NIE")</f>
        <v>TAK</v>
      </c>
      <c r="H8" s="99"/>
      <c r="I8" s="94" t="s">
        <v>321</v>
      </c>
    </row>
    <row r="9" spans="2:11" ht="26.45" customHeight="1" x14ac:dyDescent="0.25">
      <c r="B9" s="80" t="s">
        <v>51</v>
      </c>
      <c r="C9" s="346" t="s">
        <v>52</v>
      </c>
      <c r="D9" s="347"/>
      <c r="E9" s="347"/>
      <c r="F9" s="348"/>
      <c r="G9" s="100" t="s">
        <v>13</v>
      </c>
      <c r="H9" s="101"/>
      <c r="I9" s="94" t="s">
        <v>321</v>
      </c>
      <c r="K9" s="94" t="s">
        <v>347</v>
      </c>
    </row>
    <row r="10" spans="2:11" ht="26.45" customHeight="1" x14ac:dyDescent="0.25">
      <c r="B10" s="80" t="s">
        <v>53</v>
      </c>
      <c r="C10" s="346" t="s">
        <v>54</v>
      </c>
      <c r="D10" s="347"/>
      <c r="E10" s="347"/>
      <c r="F10" s="348"/>
      <c r="G10" s="100" t="s">
        <v>13</v>
      </c>
      <c r="H10" s="101"/>
      <c r="I10" s="94" t="s">
        <v>321</v>
      </c>
    </row>
    <row r="11" spans="2:11" ht="26.45" customHeight="1" x14ac:dyDescent="0.25">
      <c r="B11" s="80" t="s">
        <v>55</v>
      </c>
      <c r="C11" s="346" t="s">
        <v>56</v>
      </c>
      <c r="D11" s="347"/>
      <c r="E11" s="347"/>
      <c r="F11" s="348"/>
      <c r="G11" s="100" t="s">
        <v>13</v>
      </c>
      <c r="H11" s="101"/>
      <c r="I11" s="94" t="s">
        <v>321</v>
      </c>
      <c r="K11" s="94" t="s">
        <v>347</v>
      </c>
    </row>
    <row r="12" spans="2:11" ht="26.45" customHeight="1" x14ac:dyDescent="0.25">
      <c r="B12" s="80" t="s">
        <v>57</v>
      </c>
      <c r="C12" s="346" t="s">
        <v>58</v>
      </c>
      <c r="D12" s="347"/>
      <c r="E12" s="347"/>
      <c r="F12" s="348"/>
      <c r="G12" s="100" t="s">
        <v>13</v>
      </c>
      <c r="H12" s="101"/>
      <c r="I12" s="94" t="s">
        <v>321</v>
      </c>
      <c r="K12" s="94" t="s">
        <v>347</v>
      </c>
    </row>
    <row r="13" spans="2:11" ht="26.45" customHeight="1" x14ac:dyDescent="0.25">
      <c r="B13" s="80" t="s">
        <v>59</v>
      </c>
      <c r="C13" s="346" t="s">
        <v>60</v>
      </c>
      <c r="D13" s="347"/>
      <c r="E13" s="347"/>
      <c r="F13" s="348"/>
      <c r="G13" s="100" t="s">
        <v>13</v>
      </c>
      <c r="H13" s="101"/>
      <c r="I13" s="94" t="s">
        <v>321</v>
      </c>
      <c r="K13" s="94" t="s">
        <v>347</v>
      </c>
    </row>
    <row r="14" spans="2:11" ht="39" customHeight="1" x14ac:dyDescent="0.25">
      <c r="B14" s="80" t="s">
        <v>61</v>
      </c>
      <c r="C14" s="346" t="s">
        <v>62</v>
      </c>
      <c r="D14" s="347"/>
      <c r="E14" s="347"/>
      <c r="F14" s="348"/>
      <c r="G14" s="100" t="s">
        <v>13</v>
      </c>
      <c r="H14" s="101"/>
      <c r="I14" s="94" t="s">
        <v>321</v>
      </c>
    </row>
    <row r="15" spans="2:11" ht="38.25" customHeight="1" thickBot="1" x14ac:dyDescent="0.3">
      <c r="B15" s="81" t="s">
        <v>63</v>
      </c>
      <c r="C15" s="219" t="s">
        <v>64</v>
      </c>
      <c r="D15" s="220"/>
      <c r="E15" s="220"/>
      <c r="F15" s="229"/>
      <c r="G15" s="102" t="s">
        <v>13</v>
      </c>
      <c r="H15" s="103"/>
      <c r="I15" s="94" t="s">
        <v>321</v>
      </c>
    </row>
    <row r="16" spans="2:11" ht="28.15" customHeight="1" x14ac:dyDescent="0.25">
      <c r="B16" s="80">
        <v>6</v>
      </c>
      <c r="C16" s="329" t="s">
        <v>65</v>
      </c>
      <c r="D16" s="330"/>
      <c r="E16" s="330"/>
      <c r="F16" s="331"/>
      <c r="G16" s="104" t="s">
        <v>13</v>
      </c>
      <c r="H16" s="105"/>
      <c r="I16" s="94" t="s">
        <v>322</v>
      </c>
    </row>
    <row r="17" spans="2:11" ht="44.25" customHeight="1" x14ac:dyDescent="0.25">
      <c r="B17" s="80" t="s">
        <v>176</v>
      </c>
      <c r="C17" s="339" t="s">
        <v>348</v>
      </c>
      <c r="D17" s="340"/>
      <c r="E17" s="340"/>
      <c r="F17" s="341"/>
      <c r="G17" s="100" t="s">
        <v>13</v>
      </c>
      <c r="H17" s="105"/>
      <c r="I17" s="106"/>
      <c r="J17" s="106"/>
      <c r="K17" s="106"/>
    </row>
    <row r="18" spans="2:11" ht="42.75" customHeight="1" x14ac:dyDescent="0.25">
      <c r="B18" s="82" t="s">
        <v>349</v>
      </c>
      <c r="C18" s="339" t="s">
        <v>350</v>
      </c>
      <c r="D18" s="340"/>
      <c r="E18" s="340"/>
      <c r="F18" s="341"/>
      <c r="G18" s="100" t="s">
        <v>13</v>
      </c>
      <c r="H18" s="105"/>
      <c r="I18" s="106"/>
      <c r="J18" s="106"/>
      <c r="K18" s="106"/>
    </row>
    <row r="19" spans="2:11" ht="49.5" customHeight="1" thickBot="1" x14ac:dyDescent="0.3">
      <c r="B19" s="83" t="s">
        <v>351</v>
      </c>
      <c r="C19" s="219" t="s">
        <v>352</v>
      </c>
      <c r="D19" s="220"/>
      <c r="E19" s="220"/>
      <c r="F19" s="229"/>
      <c r="G19" s="100" t="s">
        <v>13</v>
      </c>
      <c r="H19" s="105"/>
      <c r="I19" s="106"/>
      <c r="J19" s="106"/>
      <c r="K19" s="106"/>
    </row>
    <row r="20" spans="2:11" ht="25.15" customHeight="1" x14ac:dyDescent="0.25">
      <c r="B20" s="84">
        <v>7</v>
      </c>
      <c r="C20" s="332" t="s">
        <v>68</v>
      </c>
      <c r="D20" s="333"/>
      <c r="E20" s="333"/>
      <c r="F20" s="334"/>
      <c r="G20" s="335" t="str">
        <f>IF(AND(G22="TAK", G23="TAK"),"TAK","NIE")</f>
        <v>TAK</v>
      </c>
      <c r="H20" s="309"/>
    </row>
    <row r="21" spans="2:11" ht="102.75" customHeight="1" x14ac:dyDescent="0.25">
      <c r="B21" s="85"/>
      <c r="C21" s="339" t="s">
        <v>281</v>
      </c>
      <c r="D21" s="340"/>
      <c r="E21" s="340"/>
      <c r="F21" s="341"/>
      <c r="G21" s="336"/>
      <c r="H21" s="310"/>
      <c r="I21" s="94" t="s">
        <v>322</v>
      </c>
    </row>
    <row r="22" spans="2:11" ht="51" customHeight="1" x14ac:dyDescent="0.25">
      <c r="B22" s="86" t="s">
        <v>179</v>
      </c>
      <c r="C22" s="343" t="s">
        <v>287</v>
      </c>
      <c r="D22" s="344"/>
      <c r="E22" s="344"/>
      <c r="F22" s="345"/>
      <c r="G22" s="100" t="s">
        <v>13</v>
      </c>
      <c r="H22" s="105"/>
    </row>
    <row r="23" spans="2:11" ht="42.75" customHeight="1" thickBot="1" x14ac:dyDescent="0.3">
      <c r="B23" s="86" t="s">
        <v>181</v>
      </c>
      <c r="C23" s="343" t="s">
        <v>295</v>
      </c>
      <c r="D23" s="344"/>
      <c r="E23" s="344"/>
      <c r="F23" s="345"/>
      <c r="G23" s="102" t="s">
        <v>13</v>
      </c>
      <c r="H23" s="105"/>
    </row>
    <row r="24" spans="2:11" ht="23.45" customHeight="1" x14ac:dyDescent="0.25">
      <c r="B24" s="337">
        <v>11</v>
      </c>
      <c r="C24" s="314" t="s">
        <v>80</v>
      </c>
      <c r="D24" s="315"/>
      <c r="E24" s="315"/>
      <c r="F24" s="316"/>
      <c r="G24" s="335" t="s">
        <v>13</v>
      </c>
      <c r="H24" s="309"/>
    </row>
    <row r="25" spans="2:11" ht="98.25" customHeight="1" x14ac:dyDescent="0.25">
      <c r="B25" s="338"/>
      <c r="C25" s="339" t="s">
        <v>282</v>
      </c>
      <c r="D25" s="340"/>
      <c r="E25" s="340"/>
      <c r="F25" s="341"/>
      <c r="G25" s="342"/>
      <c r="H25" s="310"/>
    </row>
    <row r="26" spans="2:11" ht="129" customHeight="1" thickBot="1" x14ac:dyDescent="0.3">
      <c r="B26" s="338"/>
      <c r="C26" s="339" t="s">
        <v>288</v>
      </c>
      <c r="D26" s="340"/>
      <c r="E26" s="340"/>
      <c r="F26" s="341"/>
      <c r="G26" s="342"/>
      <c r="H26" s="310"/>
    </row>
    <row r="27" spans="2:11" ht="25.9" customHeight="1" x14ac:dyDescent="0.25">
      <c r="B27" s="87">
        <v>12</v>
      </c>
      <c r="C27" s="313" t="s">
        <v>81</v>
      </c>
      <c r="D27" s="313"/>
      <c r="E27" s="313"/>
      <c r="F27" s="313"/>
      <c r="G27" s="98" t="str">
        <f>IF(AND(G28="TAK",G29="TAK",G30="NIE DOTYCZY",G31="TAK",G32="TAK",G33="TAK",G34="TAK"),"TAK","NIE")</f>
        <v>TAK</v>
      </c>
      <c r="H27" s="107"/>
      <c r="I27" s="94" t="s">
        <v>323</v>
      </c>
    </row>
    <row r="28" spans="2:11" ht="60" customHeight="1" x14ac:dyDescent="0.25">
      <c r="B28" s="80" t="s">
        <v>303</v>
      </c>
      <c r="C28" s="328" t="s">
        <v>296</v>
      </c>
      <c r="D28" s="328"/>
      <c r="E28" s="328"/>
      <c r="F28" s="328"/>
      <c r="G28" s="108" t="s">
        <v>13</v>
      </c>
      <c r="H28" s="109"/>
      <c r="I28" s="94" t="s">
        <v>323</v>
      </c>
    </row>
    <row r="29" spans="2:11" ht="96" customHeight="1" x14ac:dyDescent="0.25">
      <c r="B29" s="80" t="s">
        <v>304</v>
      </c>
      <c r="C29" s="328" t="s">
        <v>297</v>
      </c>
      <c r="D29" s="328"/>
      <c r="E29" s="328"/>
      <c r="F29" s="328"/>
      <c r="G29" s="108" t="s">
        <v>13</v>
      </c>
      <c r="H29" s="109"/>
      <c r="I29" s="94" t="s">
        <v>323</v>
      </c>
    </row>
    <row r="30" spans="2:11" ht="32.450000000000003" customHeight="1" x14ac:dyDescent="0.25">
      <c r="B30" s="80" t="s">
        <v>305</v>
      </c>
      <c r="C30" s="328" t="s">
        <v>298</v>
      </c>
      <c r="D30" s="328"/>
      <c r="E30" s="328"/>
      <c r="F30" s="328"/>
      <c r="G30" s="125" t="s">
        <v>66</v>
      </c>
      <c r="H30" s="126"/>
      <c r="I30" s="94" t="s">
        <v>323</v>
      </c>
    </row>
    <row r="31" spans="2:11" ht="84" customHeight="1" x14ac:dyDescent="0.25">
      <c r="B31" s="80" t="s">
        <v>306</v>
      </c>
      <c r="C31" s="328" t="s">
        <v>299</v>
      </c>
      <c r="D31" s="328"/>
      <c r="E31" s="328"/>
      <c r="F31" s="328"/>
      <c r="G31" s="108" t="s">
        <v>13</v>
      </c>
      <c r="H31" s="109"/>
      <c r="I31" s="94" t="s">
        <v>323</v>
      </c>
    </row>
    <row r="32" spans="2:11" ht="36" customHeight="1" x14ac:dyDescent="0.25">
      <c r="B32" s="80" t="s">
        <v>307</v>
      </c>
      <c r="C32" s="328" t="s">
        <v>300</v>
      </c>
      <c r="D32" s="328"/>
      <c r="E32" s="328"/>
      <c r="F32" s="328"/>
      <c r="G32" s="108" t="s">
        <v>13</v>
      </c>
      <c r="H32" s="109"/>
      <c r="I32" s="94" t="s">
        <v>323</v>
      </c>
    </row>
    <row r="33" spans="1:10" ht="72" customHeight="1" x14ac:dyDescent="0.25">
      <c r="B33" s="80" t="s">
        <v>308</v>
      </c>
      <c r="C33" s="328" t="s">
        <v>301</v>
      </c>
      <c r="D33" s="328"/>
      <c r="E33" s="328"/>
      <c r="F33" s="328"/>
      <c r="G33" s="108" t="s">
        <v>13</v>
      </c>
      <c r="H33" s="109"/>
      <c r="I33" s="94" t="s">
        <v>323</v>
      </c>
    </row>
    <row r="34" spans="1:10" ht="60.75" customHeight="1" x14ac:dyDescent="0.25">
      <c r="B34" s="88" t="s">
        <v>309</v>
      </c>
      <c r="C34" s="385" t="s">
        <v>302</v>
      </c>
      <c r="D34" s="385"/>
      <c r="E34" s="385"/>
      <c r="F34" s="385"/>
      <c r="G34" s="110" t="s">
        <v>13</v>
      </c>
      <c r="H34" s="111"/>
      <c r="I34" s="94" t="s">
        <v>323</v>
      </c>
    </row>
    <row r="35" spans="1:10" ht="42.75" customHeight="1" x14ac:dyDescent="0.25">
      <c r="B35" s="80" t="s">
        <v>333</v>
      </c>
      <c r="C35" s="328" t="s">
        <v>324</v>
      </c>
      <c r="D35" s="328"/>
      <c r="E35" s="328"/>
      <c r="F35" s="328"/>
      <c r="G35" s="110" t="s">
        <v>13</v>
      </c>
      <c r="H35" s="109"/>
      <c r="I35" s="94" t="s">
        <v>322</v>
      </c>
    </row>
    <row r="36" spans="1:10" ht="44.25" customHeight="1" x14ac:dyDescent="0.25">
      <c r="B36" s="80" t="s">
        <v>334</v>
      </c>
      <c r="C36" s="328" t="s">
        <v>325</v>
      </c>
      <c r="D36" s="328"/>
      <c r="E36" s="328"/>
      <c r="F36" s="328"/>
      <c r="G36" s="110" t="s">
        <v>13</v>
      </c>
      <c r="H36" s="109"/>
      <c r="I36" s="94" t="s">
        <v>322</v>
      </c>
    </row>
    <row r="37" spans="1:10" ht="26.25" customHeight="1" x14ac:dyDescent="0.25">
      <c r="B37" s="80" t="s">
        <v>335</v>
      </c>
      <c r="C37" s="328" t="s">
        <v>326</v>
      </c>
      <c r="D37" s="328"/>
      <c r="E37" s="328"/>
      <c r="F37" s="328"/>
      <c r="G37" s="110" t="s">
        <v>13</v>
      </c>
      <c r="H37" s="109"/>
      <c r="I37" s="94" t="s">
        <v>322</v>
      </c>
    </row>
    <row r="38" spans="1:10" ht="57.75" customHeight="1" x14ac:dyDescent="0.25">
      <c r="B38" s="80" t="s">
        <v>336</v>
      </c>
      <c r="C38" s="328" t="s">
        <v>327</v>
      </c>
      <c r="D38" s="328"/>
      <c r="E38" s="328"/>
      <c r="F38" s="328"/>
      <c r="G38" s="110" t="s">
        <v>13</v>
      </c>
      <c r="H38" s="109"/>
      <c r="I38" s="94" t="s">
        <v>322</v>
      </c>
    </row>
    <row r="39" spans="1:10" ht="52.5" customHeight="1" x14ac:dyDescent="0.25">
      <c r="B39" s="80" t="s">
        <v>337</v>
      </c>
      <c r="C39" s="328" t="s">
        <v>330</v>
      </c>
      <c r="D39" s="328"/>
      <c r="E39" s="328"/>
      <c r="F39" s="328"/>
      <c r="G39" s="110" t="s">
        <v>13</v>
      </c>
      <c r="H39" s="109"/>
      <c r="I39" s="94" t="s">
        <v>322</v>
      </c>
    </row>
    <row r="40" spans="1:10" ht="42.75" customHeight="1" x14ac:dyDescent="0.25">
      <c r="B40" s="80" t="s">
        <v>338</v>
      </c>
      <c r="C40" s="328" t="s">
        <v>328</v>
      </c>
      <c r="D40" s="328"/>
      <c r="E40" s="328"/>
      <c r="F40" s="328"/>
      <c r="G40" s="110" t="s">
        <v>13</v>
      </c>
      <c r="H40" s="109"/>
      <c r="I40" s="94" t="s">
        <v>322</v>
      </c>
    </row>
    <row r="41" spans="1:10" ht="42.75" customHeight="1" x14ac:dyDescent="0.25">
      <c r="B41" s="80" t="s">
        <v>339</v>
      </c>
      <c r="C41" s="328" t="s">
        <v>329</v>
      </c>
      <c r="D41" s="328"/>
      <c r="E41" s="328"/>
      <c r="F41" s="328"/>
      <c r="G41" s="110" t="s">
        <v>13</v>
      </c>
      <c r="H41" s="109"/>
      <c r="I41" s="94" t="s">
        <v>322</v>
      </c>
    </row>
    <row r="42" spans="1:10" ht="41.25" customHeight="1" x14ac:dyDescent="0.25">
      <c r="B42" s="80" t="s">
        <v>340</v>
      </c>
      <c r="C42" s="328" t="s">
        <v>331</v>
      </c>
      <c r="D42" s="328"/>
      <c r="E42" s="328"/>
      <c r="F42" s="328"/>
      <c r="G42" s="110" t="s">
        <v>13</v>
      </c>
      <c r="H42" s="109"/>
      <c r="I42" s="94" t="s">
        <v>322</v>
      </c>
    </row>
    <row r="43" spans="1:10" ht="46.5" customHeight="1" thickBot="1" x14ac:dyDescent="0.3">
      <c r="B43" s="81" t="s">
        <v>341</v>
      </c>
      <c r="C43" s="349" t="s">
        <v>332</v>
      </c>
      <c r="D43" s="349"/>
      <c r="E43" s="349"/>
      <c r="F43" s="349"/>
      <c r="G43" s="112" t="s">
        <v>13</v>
      </c>
      <c r="H43" s="113"/>
      <c r="I43" s="94" t="s">
        <v>322</v>
      </c>
    </row>
    <row r="44" spans="1:10" ht="36.6" customHeight="1" x14ac:dyDescent="0.25">
      <c r="A44" s="114"/>
      <c r="B44" s="89">
        <v>13</v>
      </c>
      <c r="C44" s="329" t="s">
        <v>82</v>
      </c>
      <c r="D44" s="330"/>
      <c r="E44" s="330"/>
      <c r="F44" s="330"/>
      <c r="G44" s="115" t="str">
        <f>IF(AND(G45="TAK",G46="TAK"),"TAK","NIE")</f>
        <v>TAK</v>
      </c>
      <c r="H44" s="116"/>
    </row>
    <row r="45" spans="1:10" ht="48.75" customHeight="1" x14ac:dyDescent="0.25">
      <c r="A45" s="117"/>
      <c r="B45" s="90" t="s">
        <v>83</v>
      </c>
      <c r="C45" s="380" t="s">
        <v>84</v>
      </c>
      <c r="D45" s="381"/>
      <c r="E45" s="381"/>
      <c r="F45" s="382"/>
      <c r="G45" s="100" t="s">
        <v>13</v>
      </c>
      <c r="H45" s="101"/>
      <c r="I45" s="94" t="s">
        <v>322</v>
      </c>
    </row>
    <row r="46" spans="1:10" ht="83.25" customHeight="1" thickBot="1" x14ac:dyDescent="0.3">
      <c r="A46" s="118"/>
      <c r="B46" s="91" t="s">
        <v>85</v>
      </c>
      <c r="C46" s="365" t="s">
        <v>342</v>
      </c>
      <c r="D46" s="366"/>
      <c r="E46" s="366"/>
      <c r="F46" s="367"/>
      <c r="G46" s="102" t="s">
        <v>13</v>
      </c>
      <c r="H46" s="103"/>
      <c r="I46" s="94" t="s">
        <v>322</v>
      </c>
    </row>
    <row r="47" spans="1:10" ht="35.450000000000003" customHeight="1" x14ac:dyDescent="0.25">
      <c r="B47" s="371">
        <v>15</v>
      </c>
      <c r="C47" s="332" t="s">
        <v>88</v>
      </c>
      <c r="D47" s="333"/>
      <c r="E47" s="333"/>
      <c r="F47" s="334"/>
      <c r="G47" s="335" t="s">
        <v>13</v>
      </c>
      <c r="H47" s="309"/>
      <c r="J47" s="94" t="s">
        <v>347</v>
      </c>
    </row>
    <row r="48" spans="1:10" ht="286.5" customHeight="1" thickBot="1" x14ac:dyDescent="0.3">
      <c r="B48" s="372"/>
      <c r="C48" s="365" t="s">
        <v>283</v>
      </c>
      <c r="D48" s="366"/>
      <c r="E48" s="366"/>
      <c r="F48" s="367"/>
      <c r="G48" s="383"/>
      <c r="H48" s="384"/>
    </row>
    <row r="49" spans="2:10" ht="34.9" customHeight="1" x14ac:dyDescent="0.25">
      <c r="B49" s="371">
        <v>16</v>
      </c>
      <c r="C49" s="332" t="s">
        <v>89</v>
      </c>
      <c r="D49" s="333"/>
      <c r="E49" s="333"/>
      <c r="F49" s="334"/>
      <c r="G49" s="335" t="s">
        <v>13</v>
      </c>
      <c r="H49" s="309"/>
      <c r="J49" s="94" t="s">
        <v>347</v>
      </c>
    </row>
    <row r="50" spans="2:10" ht="231" customHeight="1" thickBot="1" x14ac:dyDescent="0.3">
      <c r="B50" s="373"/>
      <c r="C50" s="374" t="s">
        <v>284</v>
      </c>
      <c r="D50" s="375"/>
      <c r="E50" s="375"/>
      <c r="F50" s="376"/>
      <c r="G50" s="342"/>
      <c r="H50" s="384"/>
    </row>
    <row r="51" spans="2:10" ht="54" customHeight="1" x14ac:dyDescent="0.25">
      <c r="B51" s="121" t="s">
        <v>313</v>
      </c>
      <c r="C51" s="328" t="s">
        <v>310</v>
      </c>
      <c r="D51" s="328"/>
      <c r="E51" s="328"/>
      <c r="F51" s="328"/>
      <c r="G51" s="100" t="s">
        <v>13</v>
      </c>
      <c r="H51" s="105"/>
    </row>
    <row r="52" spans="2:10" ht="65.25" customHeight="1" x14ac:dyDescent="0.25">
      <c r="B52" s="121" t="s">
        <v>314</v>
      </c>
      <c r="C52" s="328" t="s">
        <v>311</v>
      </c>
      <c r="D52" s="328"/>
      <c r="E52" s="328"/>
      <c r="F52" s="328"/>
      <c r="G52" s="100" t="s">
        <v>13</v>
      </c>
      <c r="H52" s="105"/>
    </row>
    <row r="53" spans="2:10" ht="51" customHeight="1" thickBot="1" x14ac:dyDescent="0.3">
      <c r="B53" s="124" t="s">
        <v>315</v>
      </c>
      <c r="C53" s="349" t="s">
        <v>312</v>
      </c>
      <c r="D53" s="349"/>
      <c r="E53" s="349"/>
      <c r="F53" s="349"/>
      <c r="G53" s="102" t="s">
        <v>13</v>
      </c>
      <c r="H53" s="119"/>
    </row>
    <row r="54" spans="2:10" ht="31.15" customHeight="1" x14ac:dyDescent="0.25">
      <c r="B54" s="326">
        <v>17</v>
      </c>
      <c r="C54" s="306" t="s">
        <v>90</v>
      </c>
      <c r="D54" s="306"/>
      <c r="E54" s="306"/>
      <c r="F54" s="306"/>
      <c r="G54" s="336" t="s">
        <v>66</v>
      </c>
      <c r="H54" s="369"/>
      <c r="I54" s="94" t="s">
        <v>347</v>
      </c>
    </row>
    <row r="55" spans="2:10" ht="174" customHeight="1" x14ac:dyDescent="0.25">
      <c r="B55" s="327"/>
      <c r="C55" s="307" t="s">
        <v>285</v>
      </c>
      <c r="D55" s="307"/>
      <c r="E55" s="307"/>
      <c r="F55" s="307"/>
      <c r="G55" s="368"/>
      <c r="H55" s="370"/>
      <c r="I55" s="94" t="s">
        <v>347</v>
      </c>
    </row>
    <row r="56" spans="2:10" ht="55.5" customHeight="1" x14ac:dyDescent="0.25">
      <c r="B56" s="92" t="s">
        <v>319</v>
      </c>
      <c r="C56" s="307" t="s">
        <v>316</v>
      </c>
      <c r="D56" s="307"/>
      <c r="E56" s="307"/>
      <c r="F56" s="307"/>
      <c r="G56" s="100"/>
      <c r="H56" s="109"/>
      <c r="I56" s="94" t="s">
        <v>347</v>
      </c>
    </row>
    <row r="57" spans="2:10" ht="57.75" customHeight="1" x14ac:dyDescent="0.25">
      <c r="B57" s="92" t="s">
        <v>320</v>
      </c>
      <c r="C57" s="307" t="s">
        <v>317</v>
      </c>
      <c r="D57" s="307"/>
      <c r="E57" s="307"/>
      <c r="F57" s="307"/>
      <c r="G57" s="100"/>
      <c r="H57" s="109"/>
      <c r="I57" s="94" t="s">
        <v>347</v>
      </c>
    </row>
    <row r="58" spans="2:10" ht="54" customHeight="1" thickBot="1" x14ac:dyDescent="0.3">
      <c r="B58" s="93" t="s">
        <v>358</v>
      </c>
      <c r="C58" s="308" t="s">
        <v>318</v>
      </c>
      <c r="D58" s="308"/>
      <c r="E58" s="308"/>
      <c r="F58" s="308"/>
      <c r="G58" s="102"/>
      <c r="H58" s="113"/>
      <c r="I58" s="94" t="s">
        <v>347</v>
      </c>
    </row>
    <row r="59" spans="2:10" ht="40.15" customHeight="1" x14ac:dyDescent="0.25">
      <c r="B59" s="89">
        <v>18</v>
      </c>
      <c r="C59" s="306" t="s">
        <v>91</v>
      </c>
      <c r="D59" s="306"/>
      <c r="E59" s="306"/>
      <c r="F59" s="306"/>
      <c r="G59" s="115" t="str">
        <f>IF(AND(G60="TAK",G61="TAK",G62="TAK", G63="TAK", G64="TAK", G65="TAK"),"TAK","NIE")</f>
        <v>TAK</v>
      </c>
      <c r="H59" s="120"/>
    </row>
    <row r="60" spans="2:10" ht="25.15" customHeight="1" x14ac:dyDescent="0.25">
      <c r="B60" s="90" t="s">
        <v>92</v>
      </c>
      <c r="C60" s="307" t="s">
        <v>93</v>
      </c>
      <c r="D60" s="307"/>
      <c r="E60" s="307"/>
      <c r="F60" s="307"/>
      <c r="G60" s="100" t="s">
        <v>13</v>
      </c>
      <c r="H60" s="101"/>
      <c r="I60" s="94" t="s">
        <v>322</v>
      </c>
    </row>
    <row r="61" spans="2:10" ht="46.5" customHeight="1" x14ac:dyDescent="0.25">
      <c r="B61" s="90" t="s">
        <v>94</v>
      </c>
      <c r="C61" s="307" t="s">
        <v>95</v>
      </c>
      <c r="D61" s="307"/>
      <c r="E61" s="307"/>
      <c r="F61" s="307"/>
      <c r="G61" s="100" t="s">
        <v>13</v>
      </c>
      <c r="H61" s="101"/>
      <c r="I61" s="94" t="s">
        <v>322</v>
      </c>
    </row>
    <row r="62" spans="2:10" ht="25.15" customHeight="1" x14ac:dyDescent="0.25">
      <c r="B62" s="90" t="s">
        <v>96</v>
      </c>
      <c r="C62" s="307" t="s">
        <v>97</v>
      </c>
      <c r="D62" s="307"/>
      <c r="E62" s="307"/>
      <c r="F62" s="307"/>
      <c r="G62" s="100" t="s">
        <v>13</v>
      </c>
      <c r="H62" s="101"/>
      <c r="I62" s="94" t="s">
        <v>322</v>
      </c>
    </row>
    <row r="63" spans="2:10" ht="38.25" customHeight="1" x14ac:dyDescent="0.25">
      <c r="B63" s="90" t="s">
        <v>98</v>
      </c>
      <c r="C63" s="307" t="s">
        <v>99</v>
      </c>
      <c r="D63" s="307"/>
      <c r="E63" s="307"/>
      <c r="F63" s="307"/>
      <c r="G63" s="100" t="s">
        <v>13</v>
      </c>
      <c r="H63" s="101"/>
      <c r="I63" s="94" t="s">
        <v>322</v>
      </c>
    </row>
    <row r="64" spans="2:10" ht="25.15" customHeight="1" x14ac:dyDescent="0.25">
      <c r="B64" s="90" t="s">
        <v>100</v>
      </c>
      <c r="C64" s="307" t="s">
        <v>101</v>
      </c>
      <c r="D64" s="307"/>
      <c r="E64" s="307"/>
      <c r="F64" s="307"/>
      <c r="G64" s="100" t="s">
        <v>13</v>
      </c>
      <c r="H64" s="101"/>
      <c r="I64" s="94" t="s">
        <v>322</v>
      </c>
    </row>
    <row r="65" spans="2:9" ht="36.75" customHeight="1" x14ac:dyDescent="0.25">
      <c r="B65" s="90" t="s">
        <v>102</v>
      </c>
      <c r="C65" s="307" t="s">
        <v>103</v>
      </c>
      <c r="D65" s="307"/>
      <c r="E65" s="307"/>
      <c r="F65" s="307"/>
      <c r="G65" s="100" t="s">
        <v>13</v>
      </c>
      <c r="H65" s="101"/>
      <c r="I65" s="94" t="s">
        <v>322</v>
      </c>
    </row>
    <row r="66" spans="2:9" ht="36.75" customHeight="1" x14ac:dyDescent="0.25">
      <c r="B66" s="90" t="s">
        <v>345</v>
      </c>
      <c r="C66" s="307" t="s">
        <v>343</v>
      </c>
      <c r="D66" s="307"/>
      <c r="E66" s="307"/>
      <c r="F66" s="307"/>
      <c r="G66" s="100" t="s">
        <v>13</v>
      </c>
      <c r="H66" s="101"/>
      <c r="I66" s="94" t="s">
        <v>322</v>
      </c>
    </row>
    <row r="67" spans="2:9" ht="36.75" customHeight="1" thickBot="1" x14ac:dyDescent="0.3">
      <c r="B67" s="91" t="s">
        <v>346</v>
      </c>
      <c r="C67" s="308" t="s">
        <v>344</v>
      </c>
      <c r="D67" s="308"/>
      <c r="E67" s="308"/>
      <c r="F67" s="308"/>
      <c r="G67" s="102" t="s">
        <v>13</v>
      </c>
      <c r="H67" s="103"/>
      <c r="I67" s="94" t="s">
        <v>322</v>
      </c>
    </row>
    <row r="68" spans="2:9" ht="31.15" customHeight="1" x14ac:dyDescent="0.25">
      <c r="B68" s="350" t="s">
        <v>21</v>
      </c>
      <c r="C68" s="351"/>
      <c r="D68" s="351"/>
      <c r="E68" s="351"/>
      <c r="F68" s="351"/>
      <c r="G68" s="351"/>
      <c r="H68" s="352"/>
    </row>
    <row r="69" spans="2:9" ht="27" customHeight="1" x14ac:dyDescent="0.25">
      <c r="B69" s="121">
        <v>1</v>
      </c>
      <c r="C69" s="320" t="s">
        <v>115</v>
      </c>
      <c r="D69" s="321"/>
      <c r="E69" s="321"/>
      <c r="F69" s="322"/>
      <c r="G69" s="100" t="s">
        <v>13</v>
      </c>
      <c r="H69" s="101"/>
    </row>
    <row r="70" spans="2:9" ht="27" customHeight="1" thickBot="1" x14ac:dyDescent="0.3">
      <c r="B70" s="122">
        <v>2</v>
      </c>
      <c r="C70" s="323" t="s">
        <v>286</v>
      </c>
      <c r="D70" s="324"/>
      <c r="E70" s="324"/>
      <c r="F70" s="325"/>
      <c r="G70" s="100" t="s">
        <v>13</v>
      </c>
      <c r="H70" s="123"/>
    </row>
    <row r="71" spans="2:9" ht="32.450000000000003" customHeight="1" thickBot="1" x14ac:dyDescent="0.3">
      <c r="B71" s="317" t="s">
        <v>117</v>
      </c>
      <c r="C71" s="318"/>
      <c r="D71" s="318"/>
      <c r="E71" s="318"/>
      <c r="F71" s="319"/>
      <c r="G71" s="311" t="s">
        <v>13</v>
      </c>
      <c r="H71" s="312"/>
    </row>
  </sheetData>
  <mergeCells count="88">
    <mergeCell ref="B47:B48"/>
    <mergeCell ref="B49:B50"/>
    <mergeCell ref="C50:F50"/>
    <mergeCell ref="C47:F47"/>
    <mergeCell ref="B2:H2"/>
    <mergeCell ref="C45:F45"/>
    <mergeCell ref="G47:G48"/>
    <mergeCell ref="H47:H48"/>
    <mergeCell ref="C49:F49"/>
    <mergeCell ref="G49:G50"/>
    <mergeCell ref="H49:H50"/>
    <mergeCell ref="C33:F33"/>
    <mergeCell ref="C34:F34"/>
    <mergeCell ref="C8:F8"/>
    <mergeCell ref="C9:F9"/>
    <mergeCell ref="C10:F10"/>
    <mergeCell ref="B68:H68"/>
    <mergeCell ref="B5:C5"/>
    <mergeCell ref="D5:H5"/>
    <mergeCell ref="B3:C3"/>
    <mergeCell ref="B4:C4"/>
    <mergeCell ref="D3:H3"/>
    <mergeCell ref="D4:H4"/>
    <mergeCell ref="B6:H6"/>
    <mergeCell ref="C7:F7"/>
    <mergeCell ref="C46:F46"/>
    <mergeCell ref="C25:F25"/>
    <mergeCell ref="C17:F17"/>
    <mergeCell ref="G54:G55"/>
    <mergeCell ref="H54:H55"/>
    <mergeCell ref="C48:F48"/>
    <mergeCell ref="C44:F44"/>
    <mergeCell ref="C51:F51"/>
    <mergeCell ref="C52:F52"/>
    <mergeCell ref="C53:F53"/>
    <mergeCell ref="C28:F28"/>
    <mergeCell ref="C29:F29"/>
    <mergeCell ref="C30:F30"/>
    <mergeCell ref="C31:F31"/>
    <mergeCell ref="C35:F35"/>
    <mergeCell ref="C36:F36"/>
    <mergeCell ref="C37:F37"/>
    <mergeCell ref="C38:F38"/>
    <mergeCell ref="C39:F39"/>
    <mergeCell ref="C40:F40"/>
    <mergeCell ref="C41:F41"/>
    <mergeCell ref="C42:F42"/>
    <mergeCell ref="C43:F43"/>
    <mergeCell ref="H20:H21"/>
    <mergeCell ref="C11:F11"/>
    <mergeCell ref="C12:F12"/>
    <mergeCell ref="C13:F13"/>
    <mergeCell ref="C14:F14"/>
    <mergeCell ref="C15:F15"/>
    <mergeCell ref="C16:F16"/>
    <mergeCell ref="C20:F20"/>
    <mergeCell ref="G20:G21"/>
    <mergeCell ref="B24:B26"/>
    <mergeCell ref="C26:F26"/>
    <mergeCell ref="G24:G26"/>
    <mergeCell ref="C21:F21"/>
    <mergeCell ref="C23:F23"/>
    <mergeCell ref="C22:F22"/>
    <mergeCell ref="C18:F18"/>
    <mergeCell ref="H24:H26"/>
    <mergeCell ref="C19:F19"/>
    <mergeCell ref="G71:H71"/>
    <mergeCell ref="C27:F27"/>
    <mergeCell ref="C24:F24"/>
    <mergeCell ref="B71:F71"/>
    <mergeCell ref="C69:F69"/>
    <mergeCell ref="C70:F70"/>
    <mergeCell ref="B54:B55"/>
    <mergeCell ref="C55:F55"/>
    <mergeCell ref="C60:F60"/>
    <mergeCell ref="C59:F59"/>
    <mergeCell ref="C61:F61"/>
    <mergeCell ref="C62:F62"/>
    <mergeCell ref="C63:F63"/>
    <mergeCell ref="C32:F32"/>
    <mergeCell ref="C54:F54"/>
    <mergeCell ref="C56:F56"/>
    <mergeCell ref="C57:F57"/>
    <mergeCell ref="C66:F66"/>
    <mergeCell ref="C67:F67"/>
    <mergeCell ref="C64:F64"/>
    <mergeCell ref="C65:F65"/>
    <mergeCell ref="C58:F58"/>
  </mergeCells>
  <phoneticPr fontId="17" type="noConversion"/>
  <conditionalFormatting sqref="G8">
    <cfRule type="cellIs" dxfId="32" priority="19" operator="equal">
      <formula>"NIE DOTYCZY"</formula>
    </cfRule>
    <cfRule type="containsText" dxfId="31" priority="20" operator="containsText" text="TAK">
      <formula>NOT(ISERROR(SEARCH("TAK",G8)))</formula>
    </cfRule>
    <cfRule type="cellIs" dxfId="30" priority="21" operator="equal">
      <formula>"NIE"</formula>
    </cfRule>
  </conditionalFormatting>
  <conditionalFormatting sqref="G16">
    <cfRule type="cellIs" dxfId="29" priority="168" operator="equal">
      <formula>"NIE"</formula>
    </cfRule>
    <cfRule type="containsText" dxfId="28" priority="167" operator="containsText" text="TAK">
      <formula>NOT(ISERROR(SEARCH("TAK",G16)))</formula>
    </cfRule>
    <cfRule type="cellIs" dxfId="27" priority="166" operator="equal">
      <formula>"NIE DOTYCZY"</formula>
    </cfRule>
  </conditionalFormatting>
  <conditionalFormatting sqref="G20">
    <cfRule type="cellIs" dxfId="26" priority="163" operator="equal">
      <formula>"NIE DOTYCZY"</formula>
    </cfRule>
    <cfRule type="cellIs" dxfId="25" priority="165" operator="equal">
      <formula>"NIE"</formula>
    </cfRule>
    <cfRule type="containsText" dxfId="24" priority="164" operator="containsText" text="TAK">
      <formula>NOT(ISERROR(SEARCH("TAK",G20)))</formula>
    </cfRule>
  </conditionalFormatting>
  <conditionalFormatting sqref="G24">
    <cfRule type="cellIs" dxfId="23" priority="153" operator="equal">
      <formula>"NIE"</formula>
    </cfRule>
    <cfRule type="containsText" dxfId="22" priority="152" operator="containsText" text="TAK">
      <formula>NOT(ISERROR(SEARCH("TAK",G24)))</formula>
    </cfRule>
    <cfRule type="cellIs" dxfId="21" priority="151" operator="equal">
      <formula>"NIE DOTYCZY"</formula>
    </cfRule>
  </conditionalFormatting>
  <conditionalFormatting sqref="G27">
    <cfRule type="containsText" dxfId="20" priority="2" operator="containsText" text="TAK">
      <formula>NOT(ISERROR(SEARCH("TAK",G27)))</formula>
    </cfRule>
    <cfRule type="cellIs" dxfId="19" priority="3" operator="equal">
      <formula>"NIE"</formula>
    </cfRule>
    <cfRule type="cellIs" dxfId="18" priority="1" operator="equal">
      <formula>"NIE DOTYCZY"</formula>
    </cfRule>
  </conditionalFormatting>
  <conditionalFormatting sqref="G44">
    <cfRule type="cellIs" dxfId="17" priority="12" operator="equal">
      <formula>"NIE"</formula>
    </cfRule>
    <cfRule type="containsText" dxfId="16" priority="11" operator="containsText" text="TAK">
      <formula>NOT(ISERROR(SEARCH("TAK",G44)))</formula>
    </cfRule>
    <cfRule type="cellIs" dxfId="15" priority="10" operator="equal">
      <formula>"NIE DOTYCZY"</formula>
    </cfRule>
  </conditionalFormatting>
  <conditionalFormatting sqref="G47">
    <cfRule type="cellIs" dxfId="14" priority="139" operator="equal">
      <formula>"NIE DOTYCZY"</formula>
    </cfRule>
    <cfRule type="containsText" dxfId="13" priority="140" operator="containsText" text="TAK">
      <formula>NOT(ISERROR(SEARCH("TAK",G47)))</formula>
    </cfRule>
    <cfRule type="cellIs" dxfId="12" priority="141" operator="equal">
      <formula>"NIE"</formula>
    </cfRule>
  </conditionalFormatting>
  <conditionalFormatting sqref="G49">
    <cfRule type="cellIs" dxfId="11" priority="136" operator="equal">
      <formula>"NIE DOTYCZY"</formula>
    </cfRule>
    <cfRule type="containsText" dxfId="10" priority="137" operator="containsText" text="TAK">
      <formula>NOT(ISERROR(SEARCH("TAK",G49)))</formula>
    </cfRule>
    <cfRule type="cellIs" dxfId="9" priority="138" operator="equal">
      <formula>"NIE"</formula>
    </cfRule>
  </conditionalFormatting>
  <conditionalFormatting sqref="G54">
    <cfRule type="cellIs" dxfId="8" priority="135" operator="equal">
      <formula>"NIE"</formula>
    </cfRule>
    <cfRule type="cellIs" dxfId="7" priority="133" operator="equal">
      <formula>"NIE DOTYCZY"</formula>
    </cfRule>
    <cfRule type="containsText" dxfId="6" priority="134" operator="containsText" text="TAK">
      <formula>NOT(ISERROR(SEARCH("TAK",G54)))</formula>
    </cfRule>
  </conditionalFormatting>
  <conditionalFormatting sqref="G59">
    <cfRule type="cellIs" dxfId="5" priority="4" operator="equal">
      <formula>"NIE DOTYCZY"</formula>
    </cfRule>
    <cfRule type="containsText" dxfId="4" priority="5" operator="containsText" text="TAK">
      <formula>NOT(ISERROR(SEARCH("TAK",G59)))</formula>
    </cfRule>
    <cfRule type="cellIs" dxfId="3" priority="6" operator="equal">
      <formula>"NIE"</formula>
    </cfRule>
  </conditionalFormatting>
  <conditionalFormatting sqref="G69:G71">
    <cfRule type="cellIs" dxfId="2" priority="99" operator="equal">
      <formula>"NIE"</formula>
    </cfRule>
    <cfRule type="containsText" dxfId="1" priority="98" operator="containsText" text="TAK">
      <formula>NOT(ISERROR(SEARCH("TAK",G69)))</formula>
    </cfRule>
    <cfRule type="cellIs" dxfId="0" priority="97" operator="equal">
      <formula>"NIE DOTYCZY"</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robocze!$B$3:$B$5</xm:f>
          </x14:formula1>
          <xm:sqref>G49 G44:G47 G22:G23 G59:G67 G51:G54 G30</xm:sqref>
        </x14:dataValidation>
        <x14:dataValidation type="list" allowBlank="1" showInputMessage="1" showErrorMessage="1" xr:uid="{00000000-0002-0000-0100-000001000000}">
          <x14:formula1>
            <xm:f>robocze!$B$7:$B$9</xm:f>
          </x14:formula1>
          <xm:sqref>G71</xm:sqref>
        </x14:dataValidation>
        <x14:dataValidation type="list" allowBlank="1" showInputMessage="1" showErrorMessage="1" xr:uid="{00000000-0002-0000-0100-000002000000}">
          <x14:formula1>
            <xm:f>robocze!$B$3:$B$4</xm:f>
          </x14:formula1>
          <xm:sqref>G69:G70</xm:sqref>
        </x14:dataValidation>
        <x14:dataValidation type="list" allowBlank="1" showInputMessage="1" showErrorMessage="1" xr:uid="{CD270F7C-4114-4DAF-A97C-E8B03A303394}">
          <x14:formula1>
            <xm:f>robocze!$B$16:$B$17</xm:f>
          </x14:formula1>
          <xm:sqref>G24:G26 G9:G19 G28:G29 G31:G43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7"/>
  <sheetViews>
    <sheetView workbookViewId="0">
      <selection activeCell="G18" sqref="G18"/>
    </sheetView>
  </sheetViews>
  <sheetFormatPr defaultRowHeight="15" x14ac:dyDescent="0.25"/>
  <sheetData>
    <row r="3" spans="2:2" x14ac:dyDescent="0.25">
      <c r="B3" t="s">
        <v>13</v>
      </c>
    </row>
    <row r="4" spans="2:2" x14ac:dyDescent="0.25">
      <c r="B4" t="s">
        <v>154</v>
      </c>
    </row>
    <row r="5" spans="2:2" x14ac:dyDescent="0.25">
      <c r="B5" t="s">
        <v>66</v>
      </c>
    </row>
    <row r="7" spans="2:2" x14ac:dyDescent="0.25">
      <c r="B7" t="s">
        <v>13</v>
      </c>
    </row>
    <row r="8" spans="2:2" x14ac:dyDescent="0.25">
      <c r="B8" t="s">
        <v>154</v>
      </c>
    </row>
    <row r="9" spans="2:2" x14ac:dyDescent="0.25">
      <c r="B9" t="s">
        <v>121</v>
      </c>
    </row>
    <row r="11" spans="2:2" x14ac:dyDescent="0.25">
      <c r="B11" s="4" t="s">
        <v>155</v>
      </c>
    </row>
    <row r="12" spans="2:2" x14ac:dyDescent="0.25">
      <c r="B12" s="4" t="s">
        <v>156</v>
      </c>
    </row>
    <row r="13" spans="2:2" x14ac:dyDescent="0.25">
      <c r="B13" s="4" t="s">
        <v>280</v>
      </c>
    </row>
    <row r="16" spans="2:2" x14ac:dyDescent="0.25">
      <c r="B16" t="s">
        <v>13</v>
      </c>
    </row>
    <row r="17" spans="2:2" x14ac:dyDescent="0.25">
      <c r="B17" t="s">
        <v>154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8 1 Q 0 V z m B j q 6 k A A A A 9 g A A A B I A H A B D b 2 5 m a W c v U G F j a 2 F n Z S 5 4 b W w g o h g A K K A U A A A A A A A A A A A A A A A A A A A A A A A A A A A A h Y + 9 D o I w G E V f h X S n P 8 i g 5 K M M r p C Q m B j X p l R s h E J o s b y b g 4 / k K 4 h R 1 M 3 x n n u G e + / X G 2 R T 2 w Q X N V j d m R Q x T F G g j O w q b e o U j e 4 Y r l H G o R T y L G o V z L K x y W S r F J 2 c 6 x N C v P f Y r 3 A 3 1 C S i l J F D k e / k S b U C f W T 9 X w 6 1 s U 4 Y q R C H / W s M j z B j G x z T G F M g C 4 R C m 6 8 Q z X u f 7 Q + E 7 d i 4 c V C 8 b 8 I y B 7 J E I O 8 P / A F Q S w M E F A A C A A g A 8 1 Q 0 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N U N F c o i k e 4 D g A A A B E A A A A T A B w A R m 9 y b X V s Y X M v U 2 V j d G l v b j E u b S C i G A A o o B Q A A A A A A A A A A A A A A A A A A A A A A A A A A A A r T k 0 u y c z P U w i G 0 I b W A F B L A Q I t A B Q A A g A I A P N U N F c 5 g Y 6 u p A A A A P Y A A A A S A A A A A A A A A A A A A A A A A A A A A A B D b 2 5 m a W c v U G F j a 2 F n Z S 5 4 b W x Q S w E C L Q A U A A I A C A D z V D R X D 8 r p q 6 Q A A A D p A A A A E w A A A A A A A A A A A A A A A A D w A A A A W 0 N v b n R l b n R f V H l w Z X N d L n h t b F B L A Q I t A B Q A A g A I A P N U N F c 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L P H u C + P o 9 T p S N l 7 N T B q W L A A A A A A I A A A A A A A N m A A D A A A A A E A A A A P c G d f s e R u P x J Y R p n C O F S 0 w A A A A A B I A A A K A A A A A Q A A A A P P x 9 7 o H q h k + c S O D F l 3 8 D d V A A A A A 6 T L l u 1 t 9 K 4 i x g d m H w U 6 B 2 Q R F L P A x C O h e F C z 6 b q q W / H i Y f J A e M X l a 7 m 0 K V Q f p / w V 6 L / f m 1 5 l W 7 f w 4 T n + D n w 1 n v f I p c R L g 5 7 A D E b 5 C q 1 1 M h a h Q A A A A u B d 9 k w b F s M e f z v D b u U W x u r S k Z m w = = < / D a t a M a s h u p > 
</file>

<file path=customXml/itemProps1.xml><?xml version="1.0" encoding="utf-8"?>
<ds:datastoreItem xmlns:ds="http://schemas.openxmlformats.org/officeDocument/2006/customXml" ds:itemID="{93DA0809-9C8C-4312-9FC2-A34A595070B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5</vt:i4>
      </vt:variant>
    </vt:vector>
  </HeadingPairs>
  <TitlesOfParts>
    <vt:vector size="13"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II oceny - horyzont. rank.'!Obszar_wydruku</vt:lpstr>
      <vt:lpstr>'etap II oceny - specyfik. rank.'!Obszar_wydruku</vt:lpstr>
      <vt:lpstr>'Etap II oceny -horyzont.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6 RWP Listy sprawdzające do II etapu oceny</dc:title>
  <dc:subject/>
  <dc:creator>Bartłomiej Maliszewski</dc:creator>
  <cp:keywords/>
  <dc:description/>
  <cp:lastModifiedBy>Maliszewski Bartłomiej</cp:lastModifiedBy>
  <cp:revision/>
  <cp:lastPrinted>2023-08-17T08:46:17Z</cp:lastPrinted>
  <dcterms:created xsi:type="dcterms:W3CDTF">2023-05-30T11:32:12Z</dcterms:created>
  <dcterms:modified xsi:type="dcterms:W3CDTF">2023-10-30T07:05:12Z</dcterms:modified>
  <cp:category/>
  <cp:contentStatus/>
</cp:coreProperties>
</file>